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A45AB61C-081B-48F5-B088-98FF046EACB2}" xr6:coauthVersionLast="31" xr6:coauthVersionMax="31" xr10:uidLastSave="{00000000-0000-0000-0000-000000000000}"/>
  <bookViews>
    <workbookView xWindow="0" yWindow="0" windowWidth="21570" windowHeight="9450" xr2:uid="{00000000-000D-0000-FFFF-FFFF00000000}"/>
  </bookViews>
  <sheets>
    <sheet name="Data" sheetId="2" r:id="rId1"/>
    <sheet name="Data_Summ1" sheetId="17" r:id="rId2"/>
    <sheet name="DataTransposed" sheetId="15" r:id="rId3"/>
    <sheet name="DataTransposed_Summ1" sheetId="18" r:id="rId4"/>
  </sheets>
  <calcPr calcId="179017"/>
</workbook>
</file>

<file path=xl/calcChain.xml><?xml version="1.0" encoding="utf-8"?>
<calcChain xmlns="http://schemas.openxmlformats.org/spreadsheetml/2006/main">
  <c r="D11" i="18" l="1"/>
  <c r="E11" i="18"/>
  <c r="F11" i="18"/>
  <c r="G11" i="18"/>
  <c r="H11" i="18"/>
  <c r="I11" i="18"/>
  <c r="J11" i="18"/>
  <c r="K11" i="18"/>
  <c r="L11" i="18"/>
  <c r="M11" i="18"/>
  <c r="N11" i="18"/>
  <c r="O11" i="18"/>
  <c r="P11" i="18"/>
  <c r="Q11" i="18"/>
  <c r="R11" i="18"/>
  <c r="S11" i="18"/>
  <c r="T11" i="18"/>
  <c r="U11" i="18"/>
  <c r="V11" i="18"/>
  <c r="W11" i="18"/>
  <c r="X11" i="18"/>
  <c r="Y11" i="18"/>
  <c r="Z11" i="18"/>
  <c r="AA11" i="18"/>
  <c r="AB11" i="18"/>
  <c r="AC11" i="18"/>
  <c r="AD11" i="18"/>
  <c r="AE11" i="18"/>
  <c r="AF11" i="18"/>
  <c r="AG11" i="18"/>
  <c r="AH11" i="18"/>
  <c r="AI11" i="18"/>
  <c r="AJ11" i="18"/>
  <c r="AK11" i="18"/>
  <c r="AL11" i="18"/>
  <c r="AM11" i="18"/>
  <c r="AN11" i="18"/>
  <c r="AO11" i="18"/>
  <c r="AP11" i="18"/>
  <c r="AQ11" i="18"/>
  <c r="AR11" i="18"/>
  <c r="AS11" i="18"/>
  <c r="AT11" i="18"/>
  <c r="AU11" i="18"/>
  <c r="AV11" i="18"/>
  <c r="AW11" i="18"/>
  <c r="AX11" i="18"/>
  <c r="AY11" i="18"/>
  <c r="AZ11" i="18"/>
  <c r="BA11" i="18"/>
  <c r="C11" i="18"/>
  <c r="BA28" i="18"/>
  <c r="BA27" i="18"/>
  <c r="BA26" i="18"/>
  <c r="BA23" i="18"/>
  <c r="BA22" i="18"/>
  <c r="BA21" i="18"/>
  <c r="BA20" i="18"/>
  <c r="BA19" i="18"/>
  <c r="BA18" i="18"/>
  <c r="BA17" i="18"/>
  <c r="BA16" i="18"/>
  <c r="BA15" i="18"/>
  <c r="BA14" i="18"/>
  <c r="BA13" i="18"/>
  <c r="BA12" i="18"/>
  <c r="BA10" i="18"/>
  <c r="BA9" i="18"/>
  <c r="BA6" i="18"/>
  <c r="BA4" i="18" s="1"/>
  <c r="BA5" i="18"/>
  <c r="AZ28" i="18"/>
  <c r="AZ27" i="18"/>
  <c r="AZ26" i="18"/>
  <c r="AZ23" i="18"/>
  <c r="AZ22" i="18"/>
  <c r="AZ21" i="18"/>
  <c r="AZ20" i="18"/>
  <c r="AZ18" i="18"/>
  <c r="AZ19" i="18" s="1"/>
  <c r="AZ17" i="18"/>
  <c r="AZ16" i="18"/>
  <c r="AZ15" i="18"/>
  <c r="AZ14" i="18"/>
  <c r="AZ13" i="18"/>
  <c r="AZ12" i="18"/>
  <c r="AZ10" i="18"/>
  <c r="AZ9" i="18"/>
  <c r="AZ6" i="18"/>
  <c r="AZ5" i="18"/>
  <c r="AZ4" i="18"/>
  <c r="AY28" i="18"/>
  <c r="AY27" i="18"/>
  <c r="AY26" i="18"/>
  <c r="AY23" i="18"/>
  <c r="AY22" i="18"/>
  <c r="AY21" i="18"/>
  <c r="AY20" i="18"/>
  <c r="AY19" i="18"/>
  <c r="AY18" i="18"/>
  <c r="AY17" i="18"/>
  <c r="AY16" i="18"/>
  <c r="AY15" i="18"/>
  <c r="AY14" i="18"/>
  <c r="AY13" i="18"/>
  <c r="AY12" i="18"/>
  <c r="AY10" i="18"/>
  <c r="AY9" i="18"/>
  <c r="AY6" i="18"/>
  <c r="AY4" i="18" s="1"/>
  <c r="AY5" i="18"/>
  <c r="AX28" i="18"/>
  <c r="AX27" i="18"/>
  <c r="AX26" i="18"/>
  <c r="AX23" i="18"/>
  <c r="AX22" i="18"/>
  <c r="AX21" i="18"/>
  <c r="AX20" i="18"/>
  <c r="AX18" i="18"/>
  <c r="AX19" i="18" s="1"/>
  <c r="AX17" i="18"/>
  <c r="AX16" i="18"/>
  <c r="AX15" i="18"/>
  <c r="AX14" i="18"/>
  <c r="AX13" i="18"/>
  <c r="AX12" i="18"/>
  <c r="AX10" i="18"/>
  <c r="AX9" i="18"/>
  <c r="AX6" i="18"/>
  <c r="AX5" i="18"/>
  <c r="AX4" i="18" s="1"/>
  <c r="AW28" i="18"/>
  <c r="AW27" i="18"/>
  <c r="AW26" i="18"/>
  <c r="AW23" i="18"/>
  <c r="AW22" i="18"/>
  <c r="AW21" i="18"/>
  <c r="AW20" i="18"/>
  <c r="AW18" i="18"/>
  <c r="AW19" i="18" s="1"/>
  <c r="AW17" i="18"/>
  <c r="AW16" i="18"/>
  <c r="AW15" i="18"/>
  <c r="AW14" i="18"/>
  <c r="AW13" i="18"/>
  <c r="AW12" i="18"/>
  <c r="AW10" i="18"/>
  <c r="AW9" i="18"/>
  <c r="AW6" i="18"/>
  <c r="AW5" i="18"/>
  <c r="AV28" i="18"/>
  <c r="AV27" i="18"/>
  <c r="AV26" i="18"/>
  <c r="AV23" i="18"/>
  <c r="AV22" i="18"/>
  <c r="AV21" i="18"/>
  <c r="AV20" i="18"/>
  <c r="AV18" i="18"/>
  <c r="AV19" i="18" s="1"/>
  <c r="AV17" i="18"/>
  <c r="AV16" i="18"/>
  <c r="AV15" i="18"/>
  <c r="AV14" i="18"/>
  <c r="AV13" i="18"/>
  <c r="AV12" i="18"/>
  <c r="AV10" i="18"/>
  <c r="AV9" i="18"/>
  <c r="AV6" i="18"/>
  <c r="AV5" i="18"/>
  <c r="AV4" i="18" s="1"/>
  <c r="AU28" i="18"/>
  <c r="AU27" i="18"/>
  <c r="AU26" i="18"/>
  <c r="AU23" i="18"/>
  <c r="AU22" i="18"/>
  <c r="AU21" i="18"/>
  <c r="AU20" i="18"/>
  <c r="AU18" i="18"/>
  <c r="AU19" i="18" s="1"/>
  <c r="AU17" i="18"/>
  <c r="AU16" i="18"/>
  <c r="AU15" i="18"/>
  <c r="AU14" i="18"/>
  <c r="AU13" i="18"/>
  <c r="AU12" i="18"/>
  <c r="AU10" i="18"/>
  <c r="AU9" i="18"/>
  <c r="AU6" i="18"/>
  <c r="AU5" i="18"/>
  <c r="AT28" i="18"/>
  <c r="AT27" i="18"/>
  <c r="AT26" i="18"/>
  <c r="AT23" i="18"/>
  <c r="AT22" i="18"/>
  <c r="AT21" i="18"/>
  <c r="AT20" i="18"/>
  <c r="AT19" i="18"/>
  <c r="AT18" i="18"/>
  <c r="AT17" i="18"/>
  <c r="AT16" i="18"/>
  <c r="AT15" i="18"/>
  <c r="AT14" i="18"/>
  <c r="AT13" i="18"/>
  <c r="AT12" i="18"/>
  <c r="AT10" i="18"/>
  <c r="AT9" i="18"/>
  <c r="AT6" i="18"/>
  <c r="AT5" i="18"/>
  <c r="AT4" i="18" s="1"/>
  <c r="AS28" i="18"/>
  <c r="AS27" i="18"/>
  <c r="AS26" i="18"/>
  <c r="AS23" i="18"/>
  <c r="AS22" i="18"/>
  <c r="AS21" i="18"/>
  <c r="AS20" i="18"/>
  <c r="AS18" i="18"/>
  <c r="AS19" i="18" s="1"/>
  <c r="AS17" i="18"/>
  <c r="AS16" i="18"/>
  <c r="AS15" i="18"/>
  <c r="AS14" i="18"/>
  <c r="AS13" i="18"/>
  <c r="AS12" i="18"/>
  <c r="AS10" i="18"/>
  <c r="AS9" i="18"/>
  <c r="AS6" i="18"/>
  <c r="AS5" i="18"/>
  <c r="AR28" i="18"/>
  <c r="AR27" i="18"/>
  <c r="AR26" i="18"/>
  <c r="AR23" i="18"/>
  <c r="AR22" i="18"/>
  <c r="AR21" i="18"/>
  <c r="AR20" i="18"/>
  <c r="AR18" i="18"/>
  <c r="AR19" i="18" s="1"/>
  <c r="AR17" i="18"/>
  <c r="AR16" i="18"/>
  <c r="AR15" i="18"/>
  <c r="AR14" i="18"/>
  <c r="AR13" i="18"/>
  <c r="AR12" i="18"/>
  <c r="AR10" i="18"/>
  <c r="AR9" i="18"/>
  <c r="AR6" i="18"/>
  <c r="AR5" i="18"/>
  <c r="AR4" i="18" s="1"/>
  <c r="AQ28" i="18"/>
  <c r="AQ27" i="18"/>
  <c r="AQ26" i="18"/>
  <c r="AQ23" i="18"/>
  <c r="AQ22" i="18"/>
  <c r="AQ21" i="18"/>
  <c r="AQ20" i="18"/>
  <c r="AQ18" i="18"/>
  <c r="AQ19" i="18" s="1"/>
  <c r="AQ17" i="18"/>
  <c r="AQ16" i="18"/>
  <c r="AQ15" i="18"/>
  <c r="AQ14" i="18"/>
  <c r="AQ13" i="18"/>
  <c r="AQ12" i="18"/>
  <c r="AQ10" i="18"/>
  <c r="AQ9" i="18"/>
  <c r="AQ6" i="18"/>
  <c r="AQ5" i="18"/>
  <c r="AP28" i="18"/>
  <c r="AP27" i="18"/>
  <c r="AP26" i="18"/>
  <c r="AP23" i="18"/>
  <c r="AP22" i="18"/>
  <c r="AP21" i="18"/>
  <c r="AP20" i="18"/>
  <c r="AP18" i="18"/>
  <c r="AP19" i="18" s="1"/>
  <c r="AP17" i="18"/>
  <c r="AP16" i="18"/>
  <c r="AP15" i="18"/>
  <c r="AP14" i="18"/>
  <c r="AP13" i="18"/>
  <c r="AP12" i="18"/>
  <c r="AP10" i="18"/>
  <c r="AP9" i="18"/>
  <c r="AP6" i="18"/>
  <c r="AP5" i="18"/>
  <c r="AO28" i="18"/>
  <c r="AO27" i="18"/>
  <c r="AO26" i="18"/>
  <c r="AO23" i="18"/>
  <c r="AO22" i="18"/>
  <c r="AO21" i="18"/>
  <c r="AO20" i="18"/>
  <c r="AO19" i="18"/>
  <c r="AO18" i="18"/>
  <c r="AO17" i="18"/>
  <c r="AO16" i="18"/>
  <c r="AO15" i="18"/>
  <c r="AO14" i="18"/>
  <c r="AO13" i="18"/>
  <c r="AO12" i="18"/>
  <c r="AO10" i="18"/>
  <c r="AO9" i="18"/>
  <c r="AO6" i="18"/>
  <c r="AO5" i="18"/>
  <c r="AN28" i="18"/>
  <c r="AN27" i="18"/>
  <c r="AN26" i="18"/>
  <c r="AN23" i="18"/>
  <c r="AN22" i="18"/>
  <c r="AN21" i="18"/>
  <c r="AN20" i="18"/>
  <c r="AN18" i="18"/>
  <c r="AN19" i="18" s="1"/>
  <c r="AN17" i="18"/>
  <c r="AN16" i="18"/>
  <c r="AN15" i="18"/>
  <c r="AN14" i="18"/>
  <c r="AN13" i="18"/>
  <c r="AN12" i="18"/>
  <c r="AN10" i="18"/>
  <c r="AN9" i="18"/>
  <c r="AN6" i="18"/>
  <c r="AN5" i="18"/>
  <c r="AM28" i="18"/>
  <c r="AM27" i="18"/>
  <c r="AM26" i="18"/>
  <c r="AM23" i="18"/>
  <c r="AM22" i="18"/>
  <c r="AM21" i="18"/>
  <c r="AM20" i="18"/>
  <c r="AM18" i="18"/>
  <c r="AM19" i="18" s="1"/>
  <c r="AM17" i="18"/>
  <c r="AM16" i="18"/>
  <c r="AM15" i="18"/>
  <c r="AM14" i="18"/>
  <c r="AM13" i="18"/>
  <c r="AM12" i="18"/>
  <c r="AM10" i="18"/>
  <c r="AM9" i="18"/>
  <c r="AM6" i="18"/>
  <c r="AM5" i="18"/>
  <c r="AL28" i="18"/>
  <c r="AL27" i="18"/>
  <c r="AL26" i="18"/>
  <c r="AL23" i="18"/>
  <c r="AL22" i="18"/>
  <c r="AL21" i="18"/>
  <c r="AL20" i="18"/>
  <c r="AL18" i="18"/>
  <c r="AL19" i="18" s="1"/>
  <c r="AL17" i="18"/>
  <c r="AL16" i="18"/>
  <c r="AL15" i="18"/>
  <c r="AL14" i="18"/>
  <c r="AL13" i="18"/>
  <c r="AL12" i="18"/>
  <c r="AL10" i="18"/>
  <c r="AL9" i="18"/>
  <c r="AL6" i="18"/>
  <c r="AL5" i="18"/>
  <c r="AK28" i="18"/>
  <c r="AK27" i="18"/>
  <c r="AK26" i="18"/>
  <c r="AK23" i="18"/>
  <c r="AK22" i="18"/>
  <c r="AK21" i="18"/>
  <c r="AK20" i="18"/>
  <c r="AK18" i="18"/>
  <c r="AK19" i="18" s="1"/>
  <c r="AK17" i="18"/>
  <c r="AK16" i="18"/>
  <c r="AK15" i="18"/>
  <c r="AK14" i="18"/>
  <c r="AK13" i="18"/>
  <c r="AK12" i="18"/>
  <c r="AK10" i="18"/>
  <c r="AK9" i="18"/>
  <c r="AK6" i="18"/>
  <c r="AK5" i="18"/>
  <c r="AK4" i="18" s="1"/>
  <c r="AJ28" i="18"/>
  <c r="AJ27" i="18"/>
  <c r="AJ26" i="18"/>
  <c r="AJ23" i="18"/>
  <c r="AJ22" i="18"/>
  <c r="AJ21" i="18"/>
  <c r="AJ20" i="18"/>
  <c r="AJ19" i="18"/>
  <c r="AJ18" i="18"/>
  <c r="AJ17" i="18"/>
  <c r="AJ16" i="18"/>
  <c r="AJ15" i="18"/>
  <c r="AJ14" i="18"/>
  <c r="AJ13" i="18"/>
  <c r="AJ12" i="18"/>
  <c r="AJ10" i="18"/>
  <c r="AJ9" i="18"/>
  <c r="AJ6" i="18"/>
  <c r="AJ5" i="18"/>
  <c r="AI28" i="18"/>
  <c r="AI27" i="18"/>
  <c r="AI26" i="18"/>
  <c r="AI23" i="18"/>
  <c r="AI22" i="18"/>
  <c r="AI21" i="18"/>
  <c r="AI20" i="18"/>
  <c r="AI18" i="18"/>
  <c r="AI19" i="18" s="1"/>
  <c r="AI17" i="18"/>
  <c r="AI16" i="18"/>
  <c r="AI15" i="18"/>
  <c r="AI14" i="18"/>
  <c r="AI13" i="18"/>
  <c r="AI12" i="18"/>
  <c r="AI10" i="18"/>
  <c r="AI9" i="18"/>
  <c r="AI6" i="18"/>
  <c r="AI5" i="18"/>
  <c r="AH28" i="18"/>
  <c r="AH27" i="18"/>
  <c r="AH26" i="18"/>
  <c r="AH23" i="18"/>
  <c r="AH22" i="18"/>
  <c r="AH21" i="18"/>
  <c r="AH20" i="18"/>
  <c r="AH18" i="18"/>
  <c r="AH19" i="18" s="1"/>
  <c r="AH17" i="18"/>
  <c r="AH16" i="18"/>
  <c r="AH15" i="18"/>
  <c r="AH14" i="18"/>
  <c r="AH13" i="18"/>
  <c r="AH12" i="18"/>
  <c r="AH10" i="18"/>
  <c r="AH9" i="18"/>
  <c r="AH6" i="18"/>
  <c r="AH5" i="18"/>
  <c r="AG28" i="18"/>
  <c r="AG27" i="18"/>
  <c r="AG26" i="18"/>
  <c r="AG23" i="18"/>
  <c r="AG22" i="18"/>
  <c r="AG21" i="18"/>
  <c r="AG20" i="18"/>
  <c r="AG19" i="18"/>
  <c r="AG18" i="18"/>
  <c r="AG17" i="18"/>
  <c r="AG16" i="18"/>
  <c r="AG15" i="18"/>
  <c r="AG14" i="18"/>
  <c r="AG13" i="18"/>
  <c r="AG12" i="18"/>
  <c r="AG10" i="18"/>
  <c r="AG9" i="18"/>
  <c r="AG6" i="18"/>
  <c r="AG5" i="18"/>
  <c r="AF28" i="18"/>
  <c r="AF27" i="18"/>
  <c r="AF26" i="18"/>
  <c r="AF23" i="18"/>
  <c r="AF22" i="18"/>
  <c r="AF21" i="18"/>
  <c r="AF20" i="18"/>
  <c r="AF18" i="18"/>
  <c r="AF19" i="18" s="1"/>
  <c r="AF17" i="18"/>
  <c r="AF16" i="18"/>
  <c r="AF15" i="18"/>
  <c r="AF14" i="18"/>
  <c r="AF13" i="18"/>
  <c r="AF12" i="18"/>
  <c r="AF10" i="18"/>
  <c r="AF9" i="18"/>
  <c r="AF6" i="18"/>
  <c r="AF5" i="18"/>
  <c r="AF4" i="18" s="1"/>
  <c r="AE28" i="18"/>
  <c r="AE27" i="18"/>
  <c r="AE26" i="18"/>
  <c r="AE23" i="18"/>
  <c r="AE22" i="18"/>
  <c r="AE21" i="18"/>
  <c r="AE20" i="18"/>
  <c r="AE18" i="18"/>
  <c r="AE19" i="18" s="1"/>
  <c r="AE17" i="18"/>
  <c r="AE16" i="18"/>
  <c r="AE15" i="18"/>
  <c r="AE14" i="18"/>
  <c r="AE13" i="18"/>
  <c r="AE12" i="18"/>
  <c r="AE10" i="18"/>
  <c r="AE9" i="18"/>
  <c r="AE6" i="18"/>
  <c r="AE5" i="18"/>
  <c r="AE4" i="18" s="1"/>
  <c r="AD28" i="18"/>
  <c r="AD27" i="18"/>
  <c r="AD26" i="18"/>
  <c r="AD23" i="18"/>
  <c r="AD22" i="18"/>
  <c r="AD21" i="18"/>
  <c r="AD20" i="18"/>
  <c r="AD18" i="18"/>
  <c r="AD19" i="18" s="1"/>
  <c r="AD17" i="18"/>
  <c r="AD16" i="18"/>
  <c r="AD15" i="18"/>
  <c r="AD14" i="18"/>
  <c r="AD13" i="18"/>
  <c r="AD12" i="18"/>
  <c r="AD10" i="18"/>
  <c r="AD9" i="18"/>
  <c r="AD6" i="18"/>
  <c r="AD5" i="18"/>
  <c r="AC28" i="18"/>
  <c r="AC27" i="18"/>
  <c r="AC26" i="18"/>
  <c r="AC23" i="18"/>
  <c r="AC22" i="18"/>
  <c r="AC21" i="18"/>
  <c r="AC20" i="18"/>
  <c r="AC18" i="18"/>
  <c r="AC19" i="18" s="1"/>
  <c r="AC17" i="18"/>
  <c r="AC16" i="18"/>
  <c r="AC15" i="18"/>
  <c r="AC14" i="18"/>
  <c r="AC13" i="18"/>
  <c r="AC12" i="18"/>
  <c r="AC10" i="18"/>
  <c r="AC9" i="18"/>
  <c r="AC6" i="18"/>
  <c r="AC5" i="18"/>
  <c r="AB28" i="18"/>
  <c r="AB27" i="18"/>
  <c r="AB26" i="18"/>
  <c r="AB23" i="18"/>
  <c r="AB22" i="18"/>
  <c r="AB21" i="18"/>
  <c r="AB20" i="18"/>
  <c r="AB19" i="18"/>
  <c r="AB18" i="18"/>
  <c r="AB17" i="18"/>
  <c r="AB16" i="18"/>
  <c r="AB15" i="18"/>
  <c r="AB14" i="18"/>
  <c r="AB13" i="18"/>
  <c r="AB12" i="18"/>
  <c r="AB10" i="18"/>
  <c r="AB9" i="18"/>
  <c r="AB6" i="18"/>
  <c r="AB5" i="18"/>
  <c r="AA28" i="18"/>
  <c r="AA27" i="18"/>
  <c r="AA26" i="18"/>
  <c r="AA23" i="18"/>
  <c r="AA22" i="18"/>
  <c r="AA21" i="18"/>
  <c r="AA20" i="18"/>
  <c r="AA18" i="18"/>
  <c r="AA19" i="18" s="1"/>
  <c r="AA17" i="18"/>
  <c r="AA16" i="18"/>
  <c r="AA15" i="18"/>
  <c r="AA14" i="18"/>
  <c r="AA13" i="18"/>
  <c r="AA12" i="18"/>
  <c r="AA10" i="18"/>
  <c r="AA9" i="18"/>
  <c r="AA6" i="18"/>
  <c r="AA5" i="18"/>
  <c r="AA4" i="18"/>
  <c r="Z28" i="18"/>
  <c r="Z27" i="18"/>
  <c r="Z26" i="18"/>
  <c r="Z23" i="18"/>
  <c r="Z22" i="18"/>
  <c r="Z21" i="18"/>
  <c r="Z20" i="18"/>
  <c r="Z19" i="18"/>
  <c r="Z18" i="18"/>
  <c r="Z17" i="18"/>
  <c r="Z16" i="18"/>
  <c r="Z15" i="18"/>
  <c r="Z14" i="18"/>
  <c r="Z13" i="18"/>
  <c r="Z12" i="18"/>
  <c r="Z10" i="18"/>
  <c r="Z9" i="18"/>
  <c r="Z6" i="18"/>
  <c r="Z5" i="18"/>
  <c r="Y28" i="18"/>
  <c r="Y27" i="18"/>
  <c r="Y26" i="18"/>
  <c r="Y23" i="18"/>
  <c r="Y22" i="18"/>
  <c r="Y21" i="18"/>
  <c r="Y20" i="18"/>
  <c r="Y18" i="18"/>
  <c r="Y19" i="18" s="1"/>
  <c r="Y17" i="18"/>
  <c r="Y16" i="18"/>
  <c r="Y15" i="18"/>
  <c r="Y14" i="18"/>
  <c r="Y13" i="18"/>
  <c r="Y12" i="18"/>
  <c r="Y10" i="18"/>
  <c r="Y9" i="18"/>
  <c r="Y6" i="18"/>
  <c r="Y5" i="18"/>
  <c r="X28" i="18"/>
  <c r="X27" i="18"/>
  <c r="X26" i="18"/>
  <c r="X23" i="18"/>
  <c r="X22" i="18"/>
  <c r="X21" i="18"/>
  <c r="X20" i="18"/>
  <c r="X18" i="18"/>
  <c r="X19" i="18" s="1"/>
  <c r="X17" i="18"/>
  <c r="X16" i="18"/>
  <c r="X15" i="18"/>
  <c r="X14" i="18"/>
  <c r="X13" i="18"/>
  <c r="X12" i="18"/>
  <c r="X10" i="18"/>
  <c r="X9" i="18"/>
  <c r="X6" i="18"/>
  <c r="X5" i="18"/>
  <c r="W28" i="18"/>
  <c r="W27" i="18"/>
  <c r="W26" i="18"/>
  <c r="W23" i="18"/>
  <c r="W22" i="18"/>
  <c r="W21" i="18"/>
  <c r="W20" i="18"/>
  <c r="W18" i="18"/>
  <c r="W19" i="18" s="1"/>
  <c r="W17" i="18"/>
  <c r="W16" i="18"/>
  <c r="W15" i="18"/>
  <c r="W14" i="18"/>
  <c r="W13" i="18"/>
  <c r="W12" i="18"/>
  <c r="W10" i="18"/>
  <c r="W9" i="18"/>
  <c r="W6" i="18"/>
  <c r="W5" i="18"/>
  <c r="W4" i="18"/>
  <c r="V28" i="18"/>
  <c r="V27" i="18"/>
  <c r="V26" i="18"/>
  <c r="V23" i="18"/>
  <c r="V22" i="18"/>
  <c r="V21" i="18"/>
  <c r="V20" i="18"/>
  <c r="V18" i="18"/>
  <c r="V17" i="18"/>
  <c r="V19" i="18" s="1"/>
  <c r="V16" i="18"/>
  <c r="V15" i="18"/>
  <c r="V14" i="18"/>
  <c r="V13" i="18"/>
  <c r="V12" i="18"/>
  <c r="V10" i="18"/>
  <c r="V9" i="18"/>
  <c r="V6" i="18"/>
  <c r="V5" i="18"/>
  <c r="U28" i="18"/>
  <c r="U27" i="18"/>
  <c r="U26" i="18"/>
  <c r="U23" i="18"/>
  <c r="U22" i="18"/>
  <c r="U21" i="18"/>
  <c r="U20" i="18"/>
  <c r="U19" i="18"/>
  <c r="U18" i="18"/>
  <c r="U17" i="18"/>
  <c r="U16" i="18"/>
  <c r="U15" i="18"/>
  <c r="U14" i="18"/>
  <c r="U13" i="18"/>
  <c r="U12" i="18"/>
  <c r="U10" i="18"/>
  <c r="U9" i="18"/>
  <c r="U6" i="18"/>
  <c r="U4" i="18" s="1"/>
  <c r="U5" i="18"/>
  <c r="T28" i="18"/>
  <c r="T27" i="18"/>
  <c r="T26" i="18"/>
  <c r="T23" i="18"/>
  <c r="T22" i="18"/>
  <c r="T21" i="18"/>
  <c r="T20" i="18"/>
  <c r="T18" i="18"/>
  <c r="T19" i="18" s="1"/>
  <c r="T17" i="18"/>
  <c r="T16" i="18"/>
  <c r="T15" i="18"/>
  <c r="T14" i="18"/>
  <c r="T13" i="18"/>
  <c r="T12" i="18"/>
  <c r="T10" i="18"/>
  <c r="T9" i="18"/>
  <c r="T6" i="18"/>
  <c r="T5" i="18"/>
  <c r="S28" i="18"/>
  <c r="S27" i="18"/>
  <c r="S26" i="18"/>
  <c r="S23" i="18"/>
  <c r="S22" i="18"/>
  <c r="S21" i="18"/>
  <c r="S20" i="18"/>
  <c r="S18" i="18"/>
  <c r="S19" i="18" s="1"/>
  <c r="S17" i="18"/>
  <c r="S16" i="18"/>
  <c r="S15" i="18"/>
  <c r="S14" i="18"/>
  <c r="S13" i="18"/>
  <c r="S12" i="18"/>
  <c r="S10" i="18"/>
  <c r="S9" i="18"/>
  <c r="S6" i="18"/>
  <c r="S5" i="18"/>
  <c r="R28" i="18"/>
  <c r="R27" i="18"/>
  <c r="R26" i="18"/>
  <c r="R23" i="18"/>
  <c r="R22" i="18"/>
  <c r="R21" i="18"/>
  <c r="R20" i="18"/>
  <c r="R18" i="18"/>
  <c r="R19" i="18" s="1"/>
  <c r="R17" i="18"/>
  <c r="R16" i="18"/>
  <c r="R15" i="18"/>
  <c r="R14" i="18"/>
  <c r="R13" i="18"/>
  <c r="R12" i="18"/>
  <c r="R10" i="18"/>
  <c r="R9" i="18"/>
  <c r="R6" i="18"/>
  <c r="R5" i="18"/>
  <c r="Q28" i="18"/>
  <c r="Q27" i="18"/>
  <c r="Q26" i="18"/>
  <c r="Q23" i="18"/>
  <c r="Q22" i="18"/>
  <c r="Q21" i="18"/>
  <c r="Q20" i="18"/>
  <c r="Q18" i="18"/>
  <c r="Q19" i="18" s="1"/>
  <c r="Q17" i="18"/>
  <c r="Q16" i="18"/>
  <c r="Q15" i="18"/>
  <c r="Q14" i="18"/>
  <c r="Q13" i="18"/>
  <c r="Q12" i="18"/>
  <c r="Q10" i="18"/>
  <c r="Q9" i="18"/>
  <c r="Q6" i="18"/>
  <c r="Q5" i="18"/>
  <c r="Q4" i="18"/>
  <c r="P28" i="18"/>
  <c r="P27" i="18"/>
  <c r="P26" i="18"/>
  <c r="P23" i="18"/>
  <c r="P22" i="18"/>
  <c r="P21" i="18"/>
  <c r="P20" i="18"/>
  <c r="P19" i="18"/>
  <c r="P18" i="18"/>
  <c r="P17" i="18"/>
  <c r="P16" i="18"/>
  <c r="P15" i="18"/>
  <c r="P14" i="18"/>
  <c r="P13" i="18"/>
  <c r="P12" i="18"/>
  <c r="P10" i="18"/>
  <c r="P9" i="18"/>
  <c r="P6" i="18"/>
  <c r="P5" i="18"/>
  <c r="O28" i="18"/>
  <c r="O27" i="18"/>
  <c r="O26" i="18"/>
  <c r="O23" i="18"/>
  <c r="O22" i="18"/>
  <c r="O21" i="18"/>
  <c r="O20" i="18"/>
  <c r="O18" i="18"/>
  <c r="O19" i="18" s="1"/>
  <c r="O17" i="18"/>
  <c r="O16" i="18"/>
  <c r="O15" i="18"/>
  <c r="O14" i="18"/>
  <c r="O13" i="18"/>
  <c r="O12" i="18"/>
  <c r="O10" i="18"/>
  <c r="O9" i="18"/>
  <c r="O6" i="18"/>
  <c r="O4" i="18" s="1"/>
  <c r="O5" i="18"/>
  <c r="N28" i="18"/>
  <c r="N27" i="18"/>
  <c r="N26" i="18"/>
  <c r="N23" i="18"/>
  <c r="N22" i="18"/>
  <c r="N21" i="18"/>
  <c r="N20" i="18"/>
  <c r="N18" i="18"/>
  <c r="N19" i="18" s="1"/>
  <c r="N17" i="18"/>
  <c r="N16" i="18"/>
  <c r="N15" i="18"/>
  <c r="N14" i="18"/>
  <c r="N13" i="18"/>
  <c r="N12" i="18"/>
  <c r="N10" i="18"/>
  <c r="N9" i="18"/>
  <c r="N6" i="18"/>
  <c r="N4" i="18" s="1"/>
  <c r="N5" i="18"/>
  <c r="M28" i="18"/>
  <c r="M27" i="18"/>
  <c r="M26" i="18"/>
  <c r="M23" i="18"/>
  <c r="M22" i="18"/>
  <c r="M21" i="18"/>
  <c r="M20" i="18"/>
  <c r="M18" i="18"/>
  <c r="M19" i="18" s="1"/>
  <c r="M17" i="18"/>
  <c r="M16" i="18"/>
  <c r="M15" i="18"/>
  <c r="M14" i="18"/>
  <c r="M13" i="18"/>
  <c r="M12" i="18"/>
  <c r="M10" i="18"/>
  <c r="M9" i="18"/>
  <c r="M6" i="18"/>
  <c r="M5" i="18"/>
  <c r="L28" i="18"/>
  <c r="L27" i="18"/>
  <c r="L26" i="18"/>
  <c r="L23" i="18"/>
  <c r="L22" i="18"/>
  <c r="L21" i="18"/>
  <c r="L20" i="18"/>
  <c r="L18" i="18"/>
  <c r="L19" i="18" s="1"/>
  <c r="L17" i="18"/>
  <c r="L16" i="18"/>
  <c r="L15" i="18"/>
  <c r="L14" i="18"/>
  <c r="L13" i="18"/>
  <c r="L12" i="18"/>
  <c r="L10" i="18"/>
  <c r="L9" i="18"/>
  <c r="L6" i="18"/>
  <c r="L5" i="18"/>
  <c r="L4" i="18"/>
  <c r="K28" i="18"/>
  <c r="K27" i="18"/>
  <c r="K26" i="18"/>
  <c r="K23" i="18"/>
  <c r="K22" i="18"/>
  <c r="K21" i="18"/>
  <c r="K20" i="18"/>
  <c r="K19" i="18"/>
  <c r="K18" i="18"/>
  <c r="K17" i="18"/>
  <c r="K16" i="18"/>
  <c r="K15" i="18"/>
  <c r="K14" i="18"/>
  <c r="K13" i="18"/>
  <c r="K12" i="18"/>
  <c r="K10" i="18"/>
  <c r="K9" i="18"/>
  <c r="K6" i="18"/>
  <c r="K5" i="18"/>
  <c r="J28" i="18"/>
  <c r="J27" i="18"/>
  <c r="J26" i="18"/>
  <c r="J23" i="18"/>
  <c r="J22" i="18"/>
  <c r="J21" i="18"/>
  <c r="J20" i="18"/>
  <c r="J18" i="18"/>
  <c r="J19" i="18" s="1"/>
  <c r="J17" i="18"/>
  <c r="J16" i="18"/>
  <c r="J15" i="18"/>
  <c r="J14" i="18"/>
  <c r="J13" i="18"/>
  <c r="J12" i="18"/>
  <c r="J10" i="18"/>
  <c r="J9" i="18"/>
  <c r="J6" i="18"/>
  <c r="J5" i="18"/>
  <c r="I28" i="18"/>
  <c r="I27" i="18"/>
  <c r="I26" i="18"/>
  <c r="I23" i="18"/>
  <c r="I22" i="18"/>
  <c r="I21" i="18"/>
  <c r="I20" i="18"/>
  <c r="I18" i="18"/>
  <c r="I19" i="18" s="1"/>
  <c r="I17" i="18"/>
  <c r="I16" i="18"/>
  <c r="I15" i="18"/>
  <c r="I14" i="18"/>
  <c r="I13" i="18"/>
  <c r="I12" i="18"/>
  <c r="I10" i="18"/>
  <c r="I9" i="18"/>
  <c r="I6" i="18"/>
  <c r="I5" i="18"/>
  <c r="H28" i="18"/>
  <c r="H27" i="18"/>
  <c r="H26" i="18"/>
  <c r="H23" i="18"/>
  <c r="H22" i="18"/>
  <c r="H21" i="18"/>
  <c r="H20" i="18"/>
  <c r="H18" i="18"/>
  <c r="H19" i="18" s="1"/>
  <c r="H17" i="18"/>
  <c r="H16" i="18"/>
  <c r="H15" i="18"/>
  <c r="H14" i="18"/>
  <c r="H13" i="18"/>
  <c r="H12" i="18"/>
  <c r="H10" i="18"/>
  <c r="H9" i="18"/>
  <c r="H6" i="18"/>
  <c r="H5" i="18"/>
  <c r="G28" i="18"/>
  <c r="G27" i="18"/>
  <c r="G26" i="18"/>
  <c r="G23" i="18"/>
  <c r="G22" i="18"/>
  <c r="G21" i="18"/>
  <c r="G20" i="18"/>
  <c r="G18" i="18"/>
  <c r="G19" i="18" s="1"/>
  <c r="G17" i="18"/>
  <c r="G16" i="18"/>
  <c r="G15" i="18"/>
  <c r="G14" i="18"/>
  <c r="G13" i="18"/>
  <c r="G12" i="18"/>
  <c r="G10" i="18"/>
  <c r="G9" i="18"/>
  <c r="G6" i="18"/>
  <c r="G5" i="18"/>
  <c r="F28" i="18"/>
  <c r="F27" i="18"/>
  <c r="F26" i="18"/>
  <c r="F23" i="18"/>
  <c r="F22" i="18"/>
  <c r="F21" i="18"/>
  <c r="F20" i="18"/>
  <c r="F18" i="18"/>
  <c r="F19" i="18" s="1"/>
  <c r="F17" i="18"/>
  <c r="F16" i="18"/>
  <c r="F15" i="18"/>
  <c r="F14" i="18"/>
  <c r="F13" i="18"/>
  <c r="F12" i="18"/>
  <c r="F10" i="18"/>
  <c r="F9" i="18"/>
  <c r="F6" i="18"/>
  <c r="F5" i="18"/>
  <c r="E28" i="18"/>
  <c r="E27" i="18"/>
  <c r="E26" i="18"/>
  <c r="E23" i="18"/>
  <c r="E22" i="18"/>
  <c r="E21" i="18"/>
  <c r="E20" i="18"/>
  <c r="E19" i="18"/>
  <c r="E18" i="18"/>
  <c r="E17" i="18"/>
  <c r="E16" i="18"/>
  <c r="E15" i="18"/>
  <c r="E14" i="18"/>
  <c r="E13" i="18"/>
  <c r="E12" i="18"/>
  <c r="E10" i="18"/>
  <c r="E9" i="18"/>
  <c r="E6" i="18"/>
  <c r="E5" i="18"/>
  <c r="D28" i="18"/>
  <c r="D27" i="18"/>
  <c r="D26" i="18"/>
  <c r="D23" i="18"/>
  <c r="D22" i="18"/>
  <c r="D21" i="18"/>
  <c r="D20" i="18"/>
  <c r="D18" i="18"/>
  <c r="D17" i="18"/>
  <c r="D19" i="18" s="1"/>
  <c r="D16" i="18"/>
  <c r="D15" i="18"/>
  <c r="D14" i="18"/>
  <c r="D13" i="18"/>
  <c r="D12" i="18"/>
  <c r="D10" i="18"/>
  <c r="D9" i="18"/>
  <c r="D6" i="18"/>
  <c r="D5" i="18"/>
  <c r="C28" i="18"/>
  <c r="C27" i="18"/>
  <c r="C26" i="18"/>
  <c r="C23" i="18"/>
  <c r="C22" i="18"/>
  <c r="C21" i="18"/>
  <c r="C20" i="18"/>
  <c r="C19" i="18"/>
  <c r="C18" i="18"/>
  <c r="C17" i="18"/>
  <c r="C16" i="18"/>
  <c r="C15" i="18"/>
  <c r="C14" i="18"/>
  <c r="C13" i="18"/>
  <c r="C12" i="18"/>
  <c r="C10" i="18"/>
  <c r="C9" i="18"/>
  <c r="C6" i="18"/>
  <c r="C5" i="18"/>
  <c r="AG27" i="17"/>
  <c r="AG26" i="17"/>
  <c r="AG25" i="17"/>
  <c r="AG22" i="17"/>
  <c r="AG21" i="17"/>
  <c r="AG20" i="17"/>
  <c r="AG19" i="17"/>
  <c r="AG18" i="17"/>
  <c r="AG17" i="17"/>
  <c r="AG16" i="17"/>
  <c r="AG15" i="17"/>
  <c r="AG14" i="17"/>
  <c r="AG13" i="17"/>
  <c r="AG12" i="17"/>
  <c r="AG11" i="17"/>
  <c r="AG10" i="17"/>
  <c r="AG9" i="17"/>
  <c r="AG6" i="17"/>
  <c r="AG5" i="17"/>
  <c r="AG4" i="17" s="1"/>
  <c r="AF27" i="17"/>
  <c r="AF26" i="17"/>
  <c r="AF25" i="17"/>
  <c r="AF22" i="17"/>
  <c r="AF21" i="17"/>
  <c r="AF20" i="17"/>
  <c r="AF19" i="17"/>
  <c r="AF18" i="17"/>
  <c r="AF17" i="17"/>
  <c r="AF16" i="17"/>
  <c r="AF15" i="17"/>
  <c r="AF14" i="17"/>
  <c r="AF13" i="17"/>
  <c r="AF12" i="17"/>
  <c r="AF11" i="17"/>
  <c r="AF10" i="17"/>
  <c r="AF9" i="17"/>
  <c r="AF6" i="17"/>
  <c r="AF4" i="17" s="1"/>
  <c r="AF5" i="17"/>
  <c r="AE27" i="17"/>
  <c r="AE26" i="17"/>
  <c r="AE25" i="17"/>
  <c r="AE22" i="17"/>
  <c r="AE21" i="17"/>
  <c r="AE20" i="17"/>
  <c r="AE19" i="17"/>
  <c r="AE18" i="17"/>
  <c r="AE17" i="17"/>
  <c r="AE16" i="17"/>
  <c r="AE15" i="17"/>
  <c r="AE14" i="17"/>
  <c r="AE13" i="17"/>
  <c r="AE12" i="17"/>
  <c r="AE11" i="17"/>
  <c r="AE10" i="17"/>
  <c r="AE9" i="17"/>
  <c r="AE6" i="17"/>
  <c r="AE4" i="17" s="1"/>
  <c r="AE5" i="17"/>
  <c r="AD27" i="17"/>
  <c r="AD26" i="17"/>
  <c r="AD25" i="17"/>
  <c r="AD22" i="17"/>
  <c r="AD21" i="17"/>
  <c r="AD20" i="17"/>
  <c r="AD19" i="17"/>
  <c r="AD18" i="17"/>
  <c r="AD17" i="17"/>
  <c r="AD16" i="17"/>
  <c r="AD15" i="17"/>
  <c r="AD14" i="17"/>
  <c r="AD13" i="17"/>
  <c r="AD12" i="17"/>
  <c r="AD11" i="17"/>
  <c r="AD10" i="17"/>
  <c r="AD9" i="17"/>
  <c r="AD6" i="17"/>
  <c r="AD5" i="17"/>
  <c r="AD4" i="17"/>
  <c r="AC27" i="17"/>
  <c r="AC26" i="17"/>
  <c r="AC25" i="17"/>
  <c r="AC22" i="17"/>
  <c r="AC21" i="17"/>
  <c r="AC20" i="17"/>
  <c r="AC19" i="17"/>
  <c r="AC18" i="17"/>
  <c r="AC17" i="17"/>
  <c r="AC16" i="17"/>
  <c r="AC15" i="17"/>
  <c r="AC14" i="17"/>
  <c r="AC13" i="17"/>
  <c r="AC12" i="17"/>
  <c r="AC11" i="17"/>
  <c r="AC10" i="17"/>
  <c r="AC9" i="17"/>
  <c r="AC6" i="17"/>
  <c r="AC5" i="17"/>
  <c r="AB27" i="17"/>
  <c r="AB26" i="17"/>
  <c r="AB25" i="17"/>
  <c r="AB22" i="17"/>
  <c r="AB21" i="17"/>
  <c r="AB20" i="17"/>
  <c r="AB19" i="17"/>
  <c r="AB18" i="17"/>
  <c r="AB17" i="17"/>
  <c r="AB16" i="17"/>
  <c r="AB15" i="17"/>
  <c r="AB14" i="17"/>
  <c r="AB13" i="17"/>
  <c r="AB12" i="17"/>
  <c r="AB11" i="17"/>
  <c r="AB10" i="17"/>
  <c r="AB9" i="17"/>
  <c r="AB6" i="17"/>
  <c r="AB4" i="17" s="1"/>
  <c r="AB5" i="17"/>
  <c r="AA27" i="17"/>
  <c r="AA26" i="17"/>
  <c r="AA25" i="17"/>
  <c r="AA22" i="17"/>
  <c r="AA21" i="17"/>
  <c r="AA20" i="17"/>
  <c r="AA19" i="17"/>
  <c r="AA18" i="17"/>
  <c r="AA17" i="17"/>
  <c r="AA16" i="17"/>
  <c r="AA15" i="17"/>
  <c r="AA14" i="17"/>
  <c r="AA13" i="17"/>
  <c r="AA12" i="17"/>
  <c r="AA11" i="17"/>
  <c r="AA10" i="17"/>
  <c r="AA9" i="17"/>
  <c r="AA6" i="17"/>
  <c r="AA4" i="17" s="1"/>
  <c r="AA5" i="17"/>
  <c r="Z27" i="17"/>
  <c r="Z26" i="17"/>
  <c r="Z25" i="17"/>
  <c r="Z22" i="17"/>
  <c r="Z21" i="17"/>
  <c r="Z20" i="17"/>
  <c r="Z19" i="17"/>
  <c r="Z18" i="17"/>
  <c r="Z17" i="17"/>
  <c r="Z16" i="17"/>
  <c r="Z15" i="17"/>
  <c r="Z14" i="17"/>
  <c r="Z13" i="17"/>
  <c r="Z12" i="17"/>
  <c r="Z11" i="17"/>
  <c r="Z10" i="17"/>
  <c r="Z9" i="17"/>
  <c r="Z6" i="17"/>
  <c r="Z5" i="17"/>
  <c r="Z4" i="17"/>
  <c r="Y27" i="17"/>
  <c r="Y26" i="17"/>
  <c r="Y25" i="17"/>
  <c r="Y22" i="17"/>
  <c r="Y21" i="17"/>
  <c r="Y20" i="17"/>
  <c r="Y19" i="17"/>
  <c r="Y18" i="17"/>
  <c r="Y17" i="17"/>
  <c r="Y16" i="17"/>
  <c r="Y15" i="17"/>
  <c r="Y14" i="17"/>
  <c r="Y13" i="17"/>
  <c r="Y12" i="17"/>
  <c r="Y11" i="17"/>
  <c r="Y10" i="17"/>
  <c r="Y9" i="17"/>
  <c r="Y6" i="17"/>
  <c r="Y5" i="17"/>
  <c r="Y4" i="17"/>
  <c r="X27" i="17"/>
  <c r="X26" i="17"/>
  <c r="X25" i="17"/>
  <c r="X22" i="17"/>
  <c r="X21" i="17"/>
  <c r="X20" i="17"/>
  <c r="X19" i="17"/>
  <c r="X18" i="17"/>
  <c r="X17" i="17"/>
  <c r="X16" i="17"/>
  <c r="X15" i="17"/>
  <c r="X14" i="17"/>
  <c r="X13" i="17"/>
  <c r="X12" i="17"/>
  <c r="X11" i="17"/>
  <c r="X10" i="17"/>
  <c r="X9" i="17"/>
  <c r="X6" i="17"/>
  <c r="X5" i="17"/>
  <c r="X4" i="17"/>
  <c r="W27" i="17"/>
  <c r="W26" i="17"/>
  <c r="W25" i="17"/>
  <c r="W22" i="17"/>
  <c r="W21" i="17"/>
  <c r="W20" i="17"/>
  <c r="W19" i="17"/>
  <c r="W18" i="17"/>
  <c r="W17" i="17"/>
  <c r="W16" i="17"/>
  <c r="W15" i="17"/>
  <c r="W14" i="17"/>
  <c r="W13" i="17"/>
  <c r="W12" i="17"/>
  <c r="W11" i="17"/>
  <c r="W10" i="17"/>
  <c r="W9" i="17"/>
  <c r="W6" i="17"/>
  <c r="W5" i="17"/>
  <c r="W4" i="17"/>
  <c r="V27" i="17"/>
  <c r="V26" i="17"/>
  <c r="V25" i="17"/>
  <c r="V22" i="17"/>
  <c r="V21" i="17"/>
  <c r="V20" i="17"/>
  <c r="V19" i="17"/>
  <c r="V18" i="17"/>
  <c r="V17" i="17"/>
  <c r="V16" i="17"/>
  <c r="V15" i="17"/>
  <c r="V14" i="17"/>
  <c r="V13" i="17"/>
  <c r="V12" i="17"/>
  <c r="V11" i="17"/>
  <c r="V10" i="17"/>
  <c r="V9" i="17"/>
  <c r="V6" i="17"/>
  <c r="V5" i="17"/>
  <c r="V4" i="17"/>
  <c r="U27" i="17"/>
  <c r="U26" i="17"/>
  <c r="U25" i="17"/>
  <c r="U22" i="17"/>
  <c r="U21" i="17"/>
  <c r="U20" i="17"/>
  <c r="U19" i="17"/>
  <c r="U18" i="17"/>
  <c r="U17" i="17"/>
  <c r="U16" i="17"/>
  <c r="U15" i="17"/>
  <c r="U14" i="17"/>
  <c r="U13" i="17"/>
  <c r="U12" i="17"/>
  <c r="U11" i="17"/>
  <c r="U10" i="17"/>
  <c r="U9" i="17"/>
  <c r="U6" i="17"/>
  <c r="U4" i="17" s="1"/>
  <c r="U5" i="17"/>
  <c r="T27" i="17"/>
  <c r="T26" i="17"/>
  <c r="T25" i="17"/>
  <c r="T22" i="17"/>
  <c r="T21" i="17"/>
  <c r="T20" i="17"/>
  <c r="T19" i="17"/>
  <c r="T18" i="17"/>
  <c r="T17" i="17"/>
  <c r="T16" i="17"/>
  <c r="T15" i="17"/>
  <c r="T14" i="17"/>
  <c r="T13" i="17"/>
  <c r="T12" i="17"/>
  <c r="T11" i="17"/>
  <c r="T10" i="17"/>
  <c r="T9" i="17"/>
  <c r="T6" i="17"/>
  <c r="T5" i="17"/>
  <c r="T4" i="17"/>
  <c r="S27" i="17"/>
  <c r="S26" i="17"/>
  <c r="S25" i="17"/>
  <c r="S22" i="17"/>
  <c r="S21" i="17"/>
  <c r="S20" i="17"/>
  <c r="S19" i="17"/>
  <c r="S18" i="17"/>
  <c r="S17" i="17"/>
  <c r="S16" i="17"/>
  <c r="S15" i="17"/>
  <c r="S14" i="17"/>
  <c r="S13" i="17"/>
  <c r="S12" i="17"/>
  <c r="S11" i="17"/>
  <c r="S10" i="17"/>
  <c r="S9" i="17"/>
  <c r="S6" i="17"/>
  <c r="S5" i="17"/>
  <c r="S4" i="17"/>
  <c r="R27" i="17"/>
  <c r="R26" i="17"/>
  <c r="R25" i="17"/>
  <c r="R22" i="17"/>
  <c r="R21" i="17"/>
  <c r="R20" i="17"/>
  <c r="R19" i="17"/>
  <c r="R18" i="17"/>
  <c r="R17" i="17"/>
  <c r="R16" i="17"/>
  <c r="R15" i="17"/>
  <c r="R14" i="17"/>
  <c r="R13" i="17"/>
  <c r="R12" i="17"/>
  <c r="R11" i="17"/>
  <c r="R10" i="17"/>
  <c r="R9" i="17"/>
  <c r="R6" i="17"/>
  <c r="R5" i="17"/>
  <c r="R4" i="17"/>
  <c r="Q27" i="17"/>
  <c r="Q26" i="17"/>
  <c r="Q25" i="17"/>
  <c r="Q22" i="17"/>
  <c r="Q21" i="17"/>
  <c r="Q20" i="17"/>
  <c r="Q19" i="17"/>
  <c r="Q18" i="17"/>
  <c r="Q17" i="17"/>
  <c r="Q16" i="17"/>
  <c r="Q15" i="17"/>
  <c r="Q14" i="17"/>
  <c r="Q13" i="17"/>
  <c r="Q12" i="17"/>
  <c r="Q11" i="17"/>
  <c r="Q10" i="17"/>
  <c r="Q9" i="17"/>
  <c r="Q6" i="17"/>
  <c r="Q5" i="17"/>
  <c r="Q4" i="17"/>
  <c r="P27" i="17"/>
  <c r="P26" i="17"/>
  <c r="P25" i="17"/>
  <c r="P22" i="17"/>
  <c r="P21" i="17"/>
  <c r="P20" i="17"/>
  <c r="P19" i="17"/>
  <c r="P18" i="17"/>
  <c r="P17" i="17"/>
  <c r="P16" i="17"/>
  <c r="P15" i="17"/>
  <c r="P14" i="17"/>
  <c r="P13" i="17"/>
  <c r="P12" i="17"/>
  <c r="P11" i="17"/>
  <c r="P10" i="17"/>
  <c r="P9" i="17"/>
  <c r="P6" i="17"/>
  <c r="P5" i="17"/>
  <c r="O27" i="17"/>
  <c r="O26" i="17"/>
  <c r="O25" i="17"/>
  <c r="O22" i="17"/>
  <c r="O21" i="17"/>
  <c r="O20" i="17"/>
  <c r="O19" i="17"/>
  <c r="O18" i="17"/>
  <c r="O17" i="17"/>
  <c r="O16" i="17"/>
  <c r="O15" i="17"/>
  <c r="O14" i="17"/>
  <c r="O13" i="17"/>
  <c r="O12" i="17"/>
  <c r="O11" i="17"/>
  <c r="O10" i="17"/>
  <c r="O9" i="17"/>
  <c r="O6" i="17"/>
  <c r="O5" i="17"/>
  <c r="N27" i="17"/>
  <c r="N26" i="17"/>
  <c r="N25" i="17"/>
  <c r="N22" i="17"/>
  <c r="N21" i="17"/>
  <c r="N20" i="17"/>
  <c r="N19" i="17"/>
  <c r="N18" i="17"/>
  <c r="N17" i="17"/>
  <c r="N16" i="17"/>
  <c r="N15" i="17"/>
  <c r="N14" i="17"/>
  <c r="N13" i="17"/>
  <c r="N12" i="17"/>
  <c r="N11" i="17"/>
  <c r="N10" i="17"/>
  <c r="N9" i="17"/>
  <c r="N6" i="17"/>
  <c r="N5" i="17"/>
  <c r="N4" i="17" s="1"/>
  <c r="M27" i="17"/>
  <c r="M26" i="17"/>
  <c r="M25" i="17"/>
  <c r="M22" i="17"/>
  <c r="M21" i="17"/>
  <c r="M20" i="17"/>
  <c r="M19" i="17"/>
  <c r="M18" i="17"/>
  <c r="M17" i="17"/>
  <c r="M16" i="17"/>
  <c r="M15" i="17"/>
  <c r="M14" i="17"/>
  <c r="M13" i="17"/>
  <c r="M12" i="17"/>
  <c r="M11" i="17"/>
  <c r="M10" i="17"/>
  <c r="M9" i="17"/>
  <c r="M6" i="17"/>
  <c r="M4" i="17" s="1"/>
  <c r="M5" i="17"/>
  <c r="L27" i="17"/>
  <c r="L26" i="17"/>
  <c r="L25" i="17"/>
  <c r="L22" i="17"/>
  <c r="L21" i="17"/>
  <c r="L20" i="17"/>
  <c r="L19" i="17"/>
  <c r="L18" i="17"/>
  <c r="L17" i="17"/>
  <c r="L16" i="17"/>
  <c r="L15" i="17"/>
  <c r="L14" i="17"/>
  <c r="L13" i="17"/>
  <c r="L12" i="17"/>
  <c r="L11" i="17"/>
  <c r="L10" i="17"/>
  <c r="L9" i="17"/>
  <c r="L6" i="17"/>
  <c r="L4" i="17" s="1"/>
  <c r="L5" i="17"/>
  <c r="K27" i="17"/>
  <c r="K26" i="17"/>
  <c r="K25" i="17"/>
  <c r="K22" i="17"/>
  <c r="K21" i="17"/>
  <c r="K20" i="17"/>
  <c r="K19" i="17"/>
  <c r="K18" i="17"/>
  <c r="K17" i="17"/>
  <c r="K16" i="17"/>
  <c r="K15" i="17"/>
  <c r="K14" i="17"/>
  <c r="K13" i="17"/>
  <c r="K12" i="17"/>
  <c r="K11" i="17"/>
  <c r="K10" i="17"/>
  <c r="K9" i="17"/>
  <c r="K6" i="17"/>
  <c r="K4" i="17" s="1"/>
  <c r="K5" i="17"/>
  <c r="J27" i="17"/>
  <c r="J26" i="17"/>
  <c r="J25" i="17"/>
  <c r="J22" i="17"/>
  <c r="J21" i="17"/>
  <c r="J20" i="17"/>
  <c r="J19" i="17"/>
  <c r="J18" i="17"/>
  <c r="J17" i="17"/>
  <c r="J16" i="17"/>
  <c r="J15" i="17"/>
  <c r="J14" i="17"/>
  <c r="J13" i="17"/>
  <c r="J12" i="17"/>
  <c r="J11" i="17"/>
  <c r="J10" i="17"/>
  <c r="J9" i="17"/>
  <c r="J6" i="17"/>
  <c r="J5" i="17"/>
  <c r="I27" i="17"/>
  <c r="I26" i="17"/>
  <c r="I25" i="17"/>
  <c r="I22" i="17"/>
  <c r="I21" i="17"/>
  <c r="I20" i="17"/>
  <c r="I19" i="17"/>
  <c r="I18" i="17"/>
  <c r="I17" i="17"/>
  <c r="I16" i="17"/>
  <c r="I15" i="17"/>
  <c r="I14" i="17"/>
  <c r="I13" i="17"/>
  <c r="I12" i="17"/>
  <c r="I11" i="17"/>
  <c r="I10" i="17"/>
  <c r="I9" i="17"/>
  <c r="I6" i="17"/>
  <c r="I5" i="17"/>
  <c r="H27" i="17"/>
  <c r="H26" i="17"/>
  <c r="H25" i="17"/>
  <c r="H22" i="17"/>
  <c r="H21" i="17"/>
  <c r="H20" i="17"/>
  <c r="H19" i="17"/>
  <c r="H18" i="17"/>
  <c r="H17" i="17"/>
  <c r="H16" i="17"/>
  <c r="H15" i="17"/>
  <c r="H14" i="17"/>
  <c r="H13" i="17"/>
  <c r="H12" i="17"/>
  <c r="H11" i="17"/>
  <c r="H10" i="17"/>
  <c r="H9" i="17"/>
  <c r="H6" i="17"/>
  <c r="H5" i="17"/>
  <c r="G27" i="17"/>
  <c r="G26" i="17"/>
  <c r="G25" i="17"/>
  <c r="G22" i="17"/>
  <c r="G21" i="17"/>
  <c r="G20" i="17"/>
  <c r="G19" i="17"/>
  <c r="G18" i="17"/>
  <c r="G17" i="17"/>
  <c r="G16" i="17"/>
  <c r="G15" i="17"/>
  <c r="G14" i="17"/>
  <c r="G13" i="17"/>
  <c r="G12" i="17"/>
  <c r="G11" i="17"/>
  <c r="G10" i="17"/>
  <c r="G9" i="17"/>
  <c r="G6" i="17"/>
  <c r="G5" i="17"/>
  <c r="F27" i="17"/>
  <c r="F26" i="17"/>
  <c r="F25" i="17"/>
  <c r="F22" i="17"/>
  <c r="F21" i="17"/>
  <c r="F20" i="17"/>
  <c r="F19" i="17"/>
  <c r="F18" i="17"/>
  <c r="F17" i="17"/>
  <c r="F16" i="17"/>
  <c r="F15" i="17"/>
  <c r="F14" i="17"/>
  <c r="F13" i="17"/>
  <c r="F12" i="17"/>
  <c r="F11" i="17"/>
  <c r="F10" i="17"/>
  <c r="F9" i="17"/>
  <c r="F6" i="17"/>
  <c r="F5" i="17"/>
  <c r="E27" i="17"/>
  <c r="E26" i="17"/>
  <c r="E25" i="17"/>
  <c r="E22" i="17"/>
  <c r="E21" i="17"/>
  <c r="E20" i="17"/>
  <c r="E19" i="17"/>
  <c r="E18" i="17"/>
  <c r="E17" i="17"/>
  <c r="E16" i="17"/>
  <c r="E15" i="17"/>
  <c r="E14" i="17"/>
  <c r="E13" i="17"/>
  <c r="E12" i="17"/>
  <c r="E11" i="17"/>
  <c r="E10" i="17"/>
  <c r="E9" i="17"/>
  <c r="E6" i="17"/>
  <c r="E5" i="17"/>
  <c r="D27" i="17"/>
  <c r="D26" i="17"/>
  <c r="D25" i="17"/>
  <c r="D22" i="17"/>
  <c r="D21" i="17"/>
  <c r="D20" i="17"/>
  <c r="D19" i="17"/>
  <c r="D18" i="17"/>
  <c r="D17" i="17"/>
  <c r="D16" i="17"/>
  <c r="D15" i="17"/>
  <c r="D14" i="17"/>
  <c r="D13" i="17"/>
  <c r="D12" i="17"/>
  <c r="D11" i="17"/>
  <c r="D10" i="17"/>
  <c r="D9" i="17"/>
  <c r="D6" i="17"/>
  <c r="D5" i="17"/>
  <c r="C27" i="17"/>
  <c r="C26" i="17"/>
  <c r="C25" i="17"/>
  <c r="C22" i="17"/>
  <c r="C21" i="17"/>
  <c r="C20" i="17"/>
  <c r="C19" i="17"/>
  <c r="C18" i="17"/>
  <c r="C17" i="17"/>
  <c r="C16" i="17"/>
  <c r="C15" i="17"/>
  <c r="C14" i="17"/>
  <c r="C13" i="17"/>
  <c r="C12" i="17"/>
  <c r="C11" i="17"/>
  <c r="C10" i="17"/>
  <c r="C9" i="17"/>
  <c r="C6" i="17"/>
  <c r="C5" i="17"/>
  <c r="Y4" i="18" l="1"/>
  <c r="AD4" i="18"/>
  <c r="AN4" i="18"/>
  <c r="AS4" i="18"/>
  <c r="V4" i="18"/>
  <c r="M4" i="18"/>
  <c r="AL4" i="18"/>
  <c r="AO4" i="18"/>
  <c r="P4" i="18"/>
  <c r="AJ4" i="18"/>
  <c r="AM4" i="18"/>
  <c r="AC4" i="18"/>
  <c r="AW4" i="18"/>
  <c r="AU4" i="18"/>
  <c r="AQ4" i="18"/>
  <c r="AP4" i="18"/>
  <c r="AI4" i="18"/>
  <c r="AH4" i="18"/>
  <c r="AG4" i="18"/>
  <c r="AB4" i="18"/>
  <c r="Z4" i="18"/>
  <c r="X4" i="18"/>
  <c r="T4" i="18"/>
  <c r="S4" i="18"/>
  <c r="R4" i="18"/>
  <c r="K4" i="18"/>
  <c r="J4" i="18"/>
  <c r="I4" i="18"/>
  <c r="H4" i="18"/>
  <c r="G4" i="18"/>
  <c r="F4" i="18"/>
  <c r="E4" i="18"/>
  <c r="D4" i="18"/>
  <c r="C4" i="18"/>
  <c r="AC4" i="17"/>
  <c r="P4" i="17"/>
  <c r="O4" i="17"/>
  <c r="J4" i="17"/>
  <c r="I4" i="17"/>
  <c r="H4" i="17"/>
  <c r="G4" i="17"/>
  <c r="F4" i="17"/>
  <c r="E4" i="17"/>
  <c r="D4" i="17"/>
  <c r="C4" i="17"/>
</calcChain>
</file>

<file path=xl/sharedStrings.xml><?xml version="1.0" encoding="utf-8"?>
<sst xmlns="http://schemas.openxmlformats.org/spreadsheetml/2006/main" count="204" uniqueCount="78">
  <si>
    <t>State</t>
  </si>
  <si>
    <t>Alabama</t>
  </si>
  <si>
    <t>Alaska</t>
  </si>
  <si>
    <t>Arizona</t>
  </si>
  <si>
    <t>Arkansas</t>
  </si>
  <si>
    <t>California</t>
  </si>
  <si>
    <t>Colorado</t>
  </si>
  <si>
    <t>Connecticut</t>
  </si>
  <si>
    <t>Delaware</t>
  </si>
  <si>
    <t>Dist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</si>
  <si>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</si>
  <si>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</si>
  <si>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</si>
  <si>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</si>
  <si>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</si>
  <si>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</si>
  <si>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</si>
  <si>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</si>
  <si>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</si>
  <si>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</si>
  <si>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</si>
  <si>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</si>
  <si>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</si>
  <si>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</si>
  <si>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</si>
  <si>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</si>
  <si>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</si>
  <si>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</si>
  <si>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</si>
  <si>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</si>
  <si>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</si>
  <si>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</si>
  <si>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</si>
  <si>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</si>
  <si>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</si>
  <si>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</si>
  <si>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</si>
  <si>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</si>
  <si>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</si>
  <si>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</si>
  <si>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</si>
  <si>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</si>
  <si>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</si>
  <si>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</si>
  <si>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</si>
  <si>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</si>
  <si>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</si>
  <si>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</si>
  <si>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</si>
  <si>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</si>
  <si>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</si>
  <si>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</si>
  <si>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Mean</t>
  </si>
  <si>
    <t>Median</t>
  </si>
  <si>
    <t>Year</t>
  </si>
  <si>
    <t>Range</t>
  </si>
  <si>
    <t>Summary stats for selected variables</t>
  </si>
  <si>
    <t>Variable</t>
  </si>
  <si>
    <t># observations</t>
  </si>
  <si>
    <t># numeric</t>
  </si>
  <si>
    <t># missing</t>
  </si>
  <si>
    <t>Min</t>
  </si>
  <si>
    <t>Max</t>
  </si>
  <si>
    <t>Sum</t>
  </si>
  <si>
    <t>Std Dev</t>
  </si>
  <si>
    <t>Variance</t>
  </si>
  <si>
    <t>Quartile 1</t>
  </si>
  <si>
    <t>IQR</t>
  </si>
  <si>
    <t>1st percentile</t>
  </si>
  <si>
    <t>5th percentile</t>
  </si>
  <si>
    <t>95th percentile</t>
  </si>
  <si>
    <t>99th percentile</t>
  </si>
  <si>
    <t>Measures in same units as data</t>
  </si>
  <si>
    <t>Mean Abs Dev</t>
  </si>
  <si>
    <t>Quartile 3</t>
  </si>
  <si>
    <t>Measures not in same units as data</t>
  </si>
  <si>
    <t>Skewness</t>
  </si>
  <si>
    <t>Kurtosis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</si>
</sst>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_)"/>
    <numFmt numFmtId="167" formatCode="0.000"/>
    <numFmt numFmtId="168" formatCode="#,##0.000"/>
    <numFmt numFmtId="169" formatCode="0.0000"/>
    <numFmt numFmtId="170" formatCode="0.0_)00"/>
  </numFmts>
  <fonts count="6" x14ac:knownFonts="1">
    <font>
      <sz val="11"/>
      <color theme="1"/>
      <name val="Calibri"/>
      <family val="2"/>
      <scheme val="minor"/>
    </font>
    <font>
      <sz val="10"/>
      <name val="Arial"/>
      <family val="2"/>
    </font>
    <font>
      <sz val="11"/>
      <name val="Calibri"/>
      <family val="2"/>
    </font>
    <font>
      <sz val="11"/>
      <name val="Calibri"/>
      <family val="2"/>
      <scheme val="minor"/>
    </font>
    <font>
      <sz val="11"/>
      <color indexed="8"/>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19">
    <xf numFmtId="0" fontId="0" fillId="0" borderId="0" xfId="0"/>
    <xf numFmtId="0" fontId="2" fillId="0" borderId="0" xfId="1" applyFont="1"/>
    <xf numFmtId="2" fontId="2" fillId="0" borderId="0" xfId="1" applyNumberFormat="1" applyFont="1"/>
    <xf numFmtId="164" fontId="2" fillId="0" borderId="0" xfId="1" applyNumberFormat="1" applyFont="1"/>
    <xf numFmtId="0" fontId="2" fillId="0" borderId="0" xfId="1" applyFont="1" applyAlignment="1"/>
    <xf numFmtId="165" fontId="2" fillId="0" borderId="0" xfId="1" applyNumberFormat="1" applyFont="1"/>
    <xf numFmtId="164" fontId="0" fillId="0" borderId="0" xfId="0" applyNumberFormat="1" applyFont="1"/>
    <xf numFmtId="166" fontId="4" fillId="0" borderId="0" xfId="0" applyNumberFormat="1" applyFont="1" applyProtection="1"/>
    <xf numFmtId="164" fontId="3" fillId="0" borderId="0" xfId="0" applyNumberFormat="1" applyFont="1" applyProtection="1"/>
    <xf numFmtId="0" fontId="5" fillId="0" borderId="0" xfId="0" applyFont="1"/>
    <xf numFmtId="0" fontId="0" fillId="0" borderId="0" xfId="0" applyAlignment="1">
      <alignment horizontal="right"/>
    </xf>
    <xf numFmtId="167" fontId="0" fillId="0" borderId="0" xfId="0" applyNumberFormat="1"/>
    <xf numFmtId="0" fontId="2" fillId="0" borderId="0" xfId="1" applyFont="1" applyAlignment="1">
      <alignment horizontal="left"/>
    </xf>
    <xf numFmtId="0" fontId="2" fillId="0" borderId="0" xfId="1" applyFont="1" applyAlignment="1">
      <alignment horizontal="right"/>
    </xf>
    <xf numFmtId="0" fontId="0" fillId="0" borderId="0" xfId="0" applyFont="1"/>
    <xf numFmtId="3" fontId="0" fillId="0" borderId="0" xfId="0" applyNumberFormat="1"/>
    <xf numFmtId="168" fontId="0" fillId="0" borderId="0" xfId="0" applyNumberFormat="1"/>
    <xf numFmtId="169" fontId="0" fillId="0" borderId="0" xfId="0" applyNumberFormat="1"/>
    <xf numFmtId="170" fontId="0" fillId="0" borderId="0" xfId="0" applyNumberFormat="1"/>
  </cellXfs>
  <cellStyles count="2">
    <cellStyle name="Normal" xfId="0" builtinId="0" customBuiltin="1"/>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Data_Summ1!$B$12</c:f>
              <c:strCache>
                <c:ptCount val="1"/>
                <c:pt idx="0">
                  <c:v>Mean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Data_Summ1!$C$3:$AG$3</c:f>
              <c:numCache>
                <c:formatCode>General</c:formatCode>
                <c:ptCount val="31"/>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pt idx="27">
                  <c:v>2011</c:v>
                </c:pt>
                <c:pt idx="28">
                  <c:v>2012</c:v>
                </c:pt>
                <c:pt idx="29">
                  <c:v>2013</c:v>
                </c:pt>
                <c:pt idx="30">
                  <c:v>2014</c:v>
                </c:pt>
              </c:numCache>
            </c:numRef>
          </c:cat>
          <c:val>
            <c:numRef>
              <c:f>Data_Summ1!$C$12:$AG$12</c:f>
              <c:numCache>
                <c:formatCode>0.000</c:formatCode>
                <c:ptCount val="31"/>
                <c:pt idx="0">
                  <c:v>66.184313725490185</c:v>
                </c:pt>
                <c:pt idx="1">
                  <c:v>65.876470588235293</c:v>
                </c:pt>
                <c:pt idx="2">
                  <c:v>65.452941176470588</c:v>
                </c:pt>
                <c:pt idx="3">
                  <c:v>65.509803921568633</c:v>
                </c:pt>
                <c:pt idx="4">
                  <c:v>65.405882352941163</c:v>
                </c:pt>
                <c:pt idx="5">
                  <c:v>65.47058823529413</c:v>
                </c:pt>
                <c:pt idx="6" formatCode="#,##0.000">
                  <c:v>65.450980392156865</c:v>
                </c:pt>
                <c:pt idx="7">
                  <c:v>65.533333333333317</c:v>
                </c:pt>
                <c:pt idx="8">
                  <c:v>65.580392156862757</c:v>
                </c:pt>
                <c:pt idx="9">
                  <c:v>65.325490196078434</c:v>
                </c:pt>
                <c:pt idx="10">
                  <c:v>65.258823529411771</c:v>
                </c:pt>
                <c:pt idx="11">
                  <c:v>66.23921568627452</c:v>
                </c:pt>
                <c:pt idx="12" formatCode="#,##0.000">
                  <c:v>66.843137254901961</c:v>
                </c:pt>
                <c:pt idx="13" formatCode="0.0000">
                  <c:v>67.14901960784313</c:v>
                </c:pt>
                <c:pt idx="14" formatCode="0.0000">
                  <c:v>67.843137254901976</c:v>
                </c:pt>
                <c:pt idx="15" formatCode="0.0000">
                  <c:v>68.637254901960773</c:v>
                </c:pt>
                <c:pt idx="16" formatCode="0.0000">
                  <c:v>69.052941176470583</c:v>
                </c:pt>
                <c:pt idx="17">
                  <c:v>69.352941176470594</c:v>
                </c:pt>
                <c:pt idx="18">
                  <c:v>69.462745098039221</c:v>
                </c:pt>
                <c:pt idx="19">
                  <c:v>69.90000000000002</c:v>
                </c:pt>
                <c:pt idx="20" formatCode="0.0_)00">
                  <c:v>70.458823529411788</c:v>
                </c:pt>
                <c:pt idx="21">
                  <c:v>70.278431372549036</c:v>
                </c:pt>
                <c:pt idx="22">
                  <c:v>70.217647058823502</c:v>
                </c:pt>
                <c:pt idx="23">
                  <c:v>69.619607843137274</c:v>
                </c:pt>
                <c:pt idx="24">
                  <c:v>69.552941176470597</c:v>
                </c:pt>
                <c:pt idx="25">
                  <c:v>69.226960784313718</c:v>
                </c:pt>
                <c:pt idx="26">
                  <c:v>68.588725490196083</c:v>
                </c:pt>
                <c:pt idx="27">
                  <c:v>67.99166666666666</c:v>
                </c:pt>
                <c:pt idx="28">
                  <c:v>67.289705882352933</c:v>
                </c:pt>
                <c:pt idx="29">
                  <c:v>67.08480392156865</c:v>
                </c:pt>
                <c:pt idx="30">
                  <c:v>66.420588235294119</c:v>
                </c:pt>
              </c:numCache>
            </c:numRef>
          </c:val>
          <c:smooth val="0"/>
          <c:extLst>
            <c:ext xmlns:c16="http://schemas.microsoft.com/office/drawing/2014/chart" uri="{C3380CC4-5D6E-409C-BE32-E72D297353CC}">
              <c16:uniqueId val="{00000000-4FDB-4B95-928A-DD966562E22D}"/>
            </c:ext>
          </c:extLst>
        </c:ser>
        <c:dLbls>
          <c:showLegendKey val="0"/>
          <c:showVal val="0"/>
          <c:showCatName val="0"/>
          <c:showSerName val="0"/>
          <c:showPercent val="0"/>
          <c:showBubbleSize val="0"/>
        </c:dLbls>
        <c:marker val="1"/>
        <c:smooth val="0"/>
        <c:axId val="1163057440"/>
        <c:axId val="1163065640"/>
      </c:lineChart>
      <c:lineChart>
        <c:grouping val="standard"/>
        <c:varyColors val="0"/>
        <c:ser>
          <c:idx val="1"/>
          <c:order val="1"/>
          <c:tx>
            <c:strRef>
              <c:f>Data_Summ1!$B$14</c:f>
              <c:strCache>
                <c:ptCount val="1"/>
                <c:pt idx="0">
                  <c:v>Std Dev</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val>
            <c:numRef>
              <c:f>Data_Summ1!$C$14:$AG$14</c:f>
              <c:numCache>
                <c:formatCode>0.000</c:formatCode>
                <c:ptCount val="31"/>
                <c:pt idx="0">
                  <c:v>6.7308653990113294</c:v>
                </c:pt>
                <c:pt idx="1">
                  <c:v>6.7344068257061167</c:v>
                </c:pt>
                <c:pt idx="2">
                  <c:v>6.8665669134197191</c:v>
                </c:pt>
                <c:pt idx="3">
                  <c:v>6.7459396647747401</c:v>
                </c:pt>
                <c:pt idx="4">
                  <c:v>6.6203447573281515</c:v>
                </c:pt>
                <c:pt idx="5">
                  <c:v>6.4425862545299939</c:v>
                </c:pt>
                <c:pt idx="6" formatCode="#,##0.000">
                  <c:v>6.5483852222977728</c:v>
                </c:pt>
                <c:pt idx="7">
                  <c:v>6.6842401712286907</c:v>
                </c:pt>
                <c:pt idx="8">
                  <c:v>6.8074083058924719</c:v>
                </c:pt>
                <c:pt idx="9">
                  <c:v>6.6996072463167433</c:v>
                </c:pt>
                <c:pt idx="10">
                  <c:v>6.3664488208290262</c:v>
                </c:pt>
                <c:pt idx="11">
                  <c:v>6.5405222553362679</c:v>
                </c:pt>
                <c:pt idx="12" formatCode="#,##0.000">
                  <c:v>6.6880267613687305</c:v>
                </c:pt>
                <c:pt idx="13" formatCode="0.0000">
                  <c:v>6.5489349530750305</c:v>
                </c:pt>
                <c:pt idx="14" formatCode="0.0000">
                  <c:v>6.7003061094836811</c:v>
                </c:pt>
                <c:pt idx="15" formatCode="0.0000">
                  <c:v>6.7896969235545042</c:v>
                </c:pt>
                <c:pt idx="16" formatCode="0.0000">
                  <c:v>6.5897603276955836</c:v>
                </c:pt>
                <c:pt idx="17">
                  <c:v>6.503886620819169</c:v>
                </c:pt>
                <c:pt idx="18">
                  <c:v>6.2209632946775608</c:v>
                </c:pt>
                <c:pt idx="19">
                  <c:v>6.2704385811520407</c:v>
                </c:pt>
                <c:pt idx="20" formatCode="0.0_)00">
                  <c:v>5.9899307665644432</c:v>
                </c:pt>
                <c:pt idx="21">
                  <c:v>5.9227126800306689</c:v>
                </c:pt>
                <c:pt idx="22">
                  <c:v>5.6141145653558917</c:v>
                </c:pt>
                <c:pt idx="23">
                  <c:v>5.4861651308666648</c:v>
                </c:pt>
                <c:pt idx="24">
                  <c:v>5.883956252086735</c:v>
                </c:pt>
                <c:pt idx="25">
                  <c:v>5.8997877994408734</c:v>
                </c:pt>
                <c:pt idx="26">
                  <c:v>5.872131882301117</c:v>
                </c:pt>
                <c:pt idx="27">
                  <c:v>6.0595661285826941</c:v>
                </c:pt>
                <c:pt idx="28">
                  <c:v>5.8932889299409643</c:v>
                </c:pt>
                <c:pt idx="29">
                  <c:v>6.0055080518457649</c:v>
                </c:pt>
                <c:pt idx="30">
                  <c:v>6.0187617204088433</c:v>
                </c:pt>
              </c:numCache>
            </c:numRef>
          </c:val>
          <c:smooth val="0"/>
          <c:extLst>
            <c:ext xmlns:c16="http://schemas.microsoft.com/office/drawing/2014/chart" uri="{C3380CC4-5D6E-409C-BE32-E72D297353CC}">
              <c16:uniqueId val="{00000001-4FDB-4B95-928A-DD966562E22D}"/>
            </c:ext>
          </c:extLst>
        </c:ser>
        <c:dLbls>
          <c:showLegendKey val="0"/>
          <c:showVal val="0"/>
          <c:showCatName val="0"/>
          <c:showSerName val="0"/>
          <c:showPercent val="0"/>
          <c:showBubbleSize val="0"/>
        </c:dLbls>
        <c:marker val="1"/>
        <c:smooth val="0"/>
        <c:axId val="1163043336"/>
        <c:axId val="1163038416"/>
      </c:lineChart>
      <c:catAx>
        <c:axId val="1163057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65640"/>
        <c:crosses val="autoZero"/>
        <c:auto val="1"/>
        <c:lblAlgn val="ctr"/>
        <c:lblOffset val="100"/>
        <c:noMultiLvlLbl val="0"/>
      </c:catAx>
      <c:valAx>
        <c:axId val="1163065640"/>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57440"/>
        <c:crosses val="autoZero"/>
        <c:crossBetween val="between"/>
      </c:valAx>
      <c:valAx>
        <c:axId val="1163038416"/>
        <c:scaling>
          <c:orientation val="minMax"/>
        </c:scaling>
        <c:delete val="0"/>
        <c:axPos val="r"/>
        <c:numFmt formatCode="0.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63043336"/>
        <c:crosses val="max"/>
        <c:crossBetween val="between"/>
      </c:valAx>
      <c:catAx>
        <c:axId val="1163043336"/>
        <c:scaling>
          <c:orientation val="minMax"/>
        </c:scaling>
        <c:delete val="1"/>
        <c:axPos val="b"/>
        <c:majorTickMark val="out"/>
        <c:minorTickMark val="none"/>
        <c:tickLblPos val="nextTo"/>
        <c:crossAx val="116303841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DataTransposed_Summ1!$B$9</c:f>
              <c:strCache>
                <c:ptCount val="1"/>
                <c:pt idx="0">
                  <c:v>Min</c:v>
                </c:pt>
              </c:strCache>
            </c:strRef>
          </c:tx>
          <c:spPr>
            <a:solidFill>
              <a:schemeClr val="accent1"/>
            </a:solidFill>
            <a:ln>
              <a:noFill/>
            </a:ln>
            <a:effectLst/>
          </c:spPr>
          <c:invertIfNegative val="0"/>
          <c:cat>
            <c:strRef>
              <c:f>DataTransposed_Summ1!$C$3:$BA$3</c:f>
              <c:strCache>
                <c:ptCount val="51"/>
                <c:pt idx="0">
                  <c:v>Alabama</c:v>
                </c:pt>
                <c:pt idx="1">
                  <c:v>Alaska</c:v>
                </c:pt>
                <c:pt idx="2">
                  <c:v>Arizona</c:v>
                </c:pt>
                <c:pt idx="3">
                  <c:v>Arkansas</c:v>
                </c:pt>
                <c:pt idx="4">
                  <c:v>California</c:v>
                </c:pt>
                <c:pt idx="5">
                  <c:v>Colorado</c:v>
                </c:pt>
                <c:pt idx="6">
                  <c:v>Connecticut</c:v>
                </c:pt>
                <c:pt idx="7">
                  <c:v>Delaware</c:v>
                </c:pt>
                <c:pt idx="8">
                  <c:v>Dist of Columbia</c:v>
                </c:pt>
                <c:pt idx="9">
                  <c:v>Florida</c:v>
                </c:pt>
                <c:pt idx="10">
                  <c:v>Georgia</c:v>
                </c:pt>
                <c:pt idx="11">
                  <c:v>Hawaii</c:v>
                </c:pt>
                <c:pt idx="12">
                  <c:v>Idaho</c:v>
                </c:pt>
                <c:pt idx="13">
                  <c:v>Illinois</c:v>
                </c:pt>
                <c:pt idx="14">
                  <c:v>Indiana</c:v>
                </c:pt>
                <c:pt idx="15">
                  <c:v>Iowa</c:v>
                </c:pt>
                <c:pt idx="16">
                  <c:v>Kansas</c:v>
                </c:pt>
                <c:pt idx="17">
                  <c:v>Kentucky</c:v>
                </c:pt>
                <c:pt idx="18">
                  <c:v>Louisiana</c:v>
                </c:pt>
                <c:pt idx="19">
                  <c:v>Maine</c:v>
                </c:pt>
                <c:pt idx="20">
                  <c:v>Maryland</c:v>
                </c:pt>
                <c:pt idx="21">
                  <c:v>Massachusetts</c:v>
                </c:pt>
                <c:pt idx="22">
                  <c:v>Michigan</c:v>
                </c:pt>
                <c:pt idx="23">
                  <c:v>Minnesota</c:v>
                </c:pt>
                <c:pt idx="24">
                  <c:v>Mississippi</c:v>
                </c:pt>
                <c:pt idx="25">
                  <c:v>Missouri</c:v>
                </c:pt>
                <c:pt idx="26">
                  <c:v>Montana</c:v>
                </c:pt>
                <c:pt idx="27">
                  <c:v>Nebraska</c:v>
                </c:pt>
                <c:pt idx="28">
                  <c:v>Nevada</c:v>
                </c:pt>
                <c:pt idx="29">
                  <c:v>New Hampshire</c:v>
                </c:pt>
                <c:pt idx="30">
                  <c:v>New Jersey</c:v>
                </c:pt>
                <c:pt idx="31">
                  <c:v>New Mexico</c:v>
                </c:pt>
                <c:pt idx="32">
                  <c:v>New York</c:v>
                </c:pt>
                <c:pt idx="33">
                  <c:v>North Carolina</c:v>
                </c:pt>
                <c:pt idx="34">
                  <c:v>North Dakota</c:v>
                </c:pt>
                <c:pt idx="35">
                  <c:v>Ohio</c:v>
                </c:pt>
                <c:pt idx="36">
                  <c:v>Oklahoma</c:v>
                </c:pt>
                <c:pt idx="37">
                  <c:v>Oregon</c:v>
                </c:pt>
                <c:pt idx="38">
                  <c:v>Pennsylvania</c:v>
                </c:pt>
                <c:pt idx="39">
                  <c:v>Rhode Island</c:v>
                </c:pt>
                <c:pt idx="40">
                  <c:v>South Carolina</c:v>
                </c:pt>
                <c:pt idx="41">
                  <c:v>South Dakota</c:v>
                </c:pt>
                <c:pt idx="42">
                  <c:v>Tennessee</c:v>
                </c:pt>
                <c:pt idx="43">
                  <c:v>Texas</c:v>
                </c:pt>
                <c:pt idx="44">
                  <c:v>Utah</c:v>
                </c:pt>
                <c:pt idx="45">
                  <c:v>Vermont</c:v>
                </c:pt>
                <c:pt idx="46">
                  <c:v>Virginia</c:v>
                </c:pt>
                <c:pt idx="47">
                  <c:v>Washington</c:v>
                </c:pt>
                <c:pt idx="48">
                  <c:v>West Virginia</c:v>
                </c:pt>
                <c:pt idx="49">
                  <c:v>Wisconsin</c:v>
                </c:pt>
                <c:pt idx="50">
                  <c:v>Wyoming</c:v>
                </c:pt>
              </c:strCache>
            </c:strRef>
          </c:cat>
          <c:val>
            <c:numRef>
              <c:f>DataTransposed_Summ1!$C$9:$BA$9</c:f>
              <c:numCache>
                <c:formatCode>0.000</c:formatCode>
                <c:ptCount val="51"/>
                <c:pt idx="0">
                  <c:v>66.5</c:v>
                </c:pt>
                <c:pt idx="1">
                  <c:v>55.4</c:v>
                </c:pt>
                <c:pt idx="2">
                  <c:v>62</c:v>
                </c:pt>
                <c:pt idx="3">
                  <c:v>65.375</c:v>
                </c:pt>
                <c:pt idx="4">
                  <c:v>53.6</c:v>
                </c:pt>
                <c:pt idx="5">
                  <c:v>58.6</c:v>
                </c:pt>
                <c:pt idx="6">
                  <c:v>63.8</c:v>
                </c:pt>
                <c:pt idx="7">
                  <c:v>67.7</c:v>
                </c:pt>
                <c:pt idx="8">
                  <c:v>34.6</c:v>
                </c:pt>
                <c:pt idx="9">
                  <c:v>64.400000000000006</c:v>
                </c:pt>
                <c:pt idx="10">
                  <c:v>62.4</c:v>
                </c:pt>
                <c:pt idx="11">
                  <c:v>50.2</c:v>
                </c:pt>
                <c:pt idx="12">
                  <c:v>68.400000000000006</c:v>
                </c:pt>
                <c:pt idx="13">
                  <c:v>60.6</c:v>
                </c:pt>
                <c:pt idx="14">
                  <c:v>66.099999999999994</c:v>
                </c:pt>
                <c:pt idx="15">
                  <c:v>66.3</c:v>
                </c:pt>
                <c:pt idx="16">
                  <c:v>63.199999999999996</c:v>
                </c:pt>
                <c:pt idx="17">
                  <c:v>64.900000000000006</c:v>
                </c:pt>
                <c:pt idx="18">
                  <c:v>64.900000000000006</c:v>
                </c:pt>
                <c:pt idx="19">
                  <c:v>71.024999999999991</c:v>
                </c:pt>
                <c:pt idx="20">
                  <c:v>62.7</c:v>
                </c:pt>
                <c:pt idx="21">
                  <c:v>58.6</c:v>
                </c:pt>
                <c:pt idx="22">
                  <c:v>70.599999999999994</c:v>
                </c:pt>
                <c:pt idx="23">
                  <c:v>65.8</c:v>
                </c:pt>
                <c:pt idx="24">
                  <c:v>69.2</c:v>
                </c:pt>
                <c:pt idx="25">
                  <c:v>63.7</c:v>
                </c:pt>
                <c:pt idx="26">
                  <c:v>64.400000000000006</c:v>
                </c:pt>
                <c:pt idx="27">
                  <c:v>66.599999999999994</c:v>
                </c:pt>
                <c:pt idx="28">
                  <c:v>54.1</c:v>
                </c:pt>
                <c:pt idx="29">
                  <c:v>64.8</c:v>
                </c:pt>
                <c:pt idx="30">
                  <c:v>62.3</c:v>
                </c:pt>
                <c:pt idx="31">
                  <c:v>65.400000000000006</c:v>
                </c:pt>
                <c:pt idx="32">
                  <c:v>50.3</c:v>
                </c:pt>
                <c:pt idx="33">
                  <c:v>66.425000000000011</c:v>
                </c:pt>
                <c:pt idx="34">
                  <c:v>62.7</c:v>
                </c:pt>
                <c:pt idx="35">
                  <c:v>67.375</c:v>
                </c:pt>
                <c:pt idx="36">
                  <c:v>68.400000000000006</c:v>
                </c:pt>
                <c:pt idx="37">
                  <c:v>61</c:v>
                </c:pt>
                <c:pt idx="38">
                  <c:v>69.675000000000011</c:v>
                </c:pt>
                <c:pt idx="39">
                  <c:v>56.5</c:v>
                </c:pt>
                <c:pt idx="40">
                  <c:v>69.099999999999994</c:v>
                </c:pt>
                <c:pt idx="41">
                  <c:v>65.599999999999994</c:v>
                </c:pt>
                <c:pt idx="42">
                  <c:v>64.099999999999994</c:v>
                </c:pt>
                <c:pt idx="43">
                  <c:v>58.3</c:v>
                </c:pt>
                <c:pt idx="44">
                  <c:v>68</c:v>
                </c:pt>
                <c:pt idx="45">
                  <c:v>66.900000000000006</c:v>
                </c:pt>
                <c:pt idx="46">
                  <c:v>67.8</c:v>
                </c:pt>
                <c:pt idx="47">
                  <c:v>61.6</c:v>
                </c:pt>
                <c:pt idx="48">
                  <c:v>72</c:v>
                </c:pt>
                <c:pt idx="49">
                  <c:v>63.8</c:v>
                </c:pt>
                <c:pt idx="50">
                  <c:v>65.8</c:v>
                </c:pt>
              </c:numCache>
            </c:numRef>
          </c:val>
          <c:extLst>
            <c:ext xmlns:c16="http://schemas.microsoft.com/office/drawing/2014/chart" uri="{C3380CC4-5D6E-409C-BE32-E72D297353CC}">
              <c16:uniqueId val="{00000000-9012-4E86-9332-0BB0C85C3057}"/>
            </c:ext>
          </c:extLst>
        </c:ser>
        <c:ser>
          <c:idx val="1"/>
          <c:order val="1"/>
          <c:tx>
            <c:strRef>
              <c:f>DataTransposed_Summ1!$B$11</c:f>
              <c:strCache>
                <c:ptCount val="1"/>
                <c:pt idx="0">
                  <c:v>Range</c:v>
                </c:pt>
              </c:strCache>
            </c:strRef>
          </c:tx>
          <c:spPr>
            <a:solidFill>
              <a:schemeClr val="accent2"/>
            </a:solidFill>
            <a:ln>
              <a:noFill/>
            </a:ln>
            <a:effectLst/>
          </c:spPr>
          <c:invertIfNegative val="0"/>
          <c:cat>
            <c:strRef>
              <c:f>DataTransposed_Summ1!$C$3:$BA$3</c:f>
              <c:strCache>
                <c:ptCount val="51"/>
                <c:pt idx="0">
                  <c:v>Alabama</c:v>
                </c:pt>
                <c:pt idx="1">
                  <c:v>Alaska</c:v>
                </c:pt>
                <c:pt idx="2">
                  <c:v>Arizona</c:v>
                </c:pt>
                <c:pt idx="3">
                  <c:v>Arkansas</c:v>
                </c:pt>
                <c:pt idx="4">
                  <c:v>California</c:v>
                </c:pt>
                <c:pt idx="5">
                  <c:v>Colorado</c:v>
                </c:pt>
                <c:pt idx="6">
                  <c:v>Connecticut</c:v>
                </c:pt>
                <c:pt idx="7">
                  <c:v>Delaware</c:v>
                </c:pt>
                <c:pt idx="8">
                  <c:v>Dist of Columbia</c:v>
                </c:pt>
                <c:pt idx="9">
                  <c:v>Florida</c:v>
                </c:pt>
                <c:pt idx="10">
                  <c:v>Georgia</c:v>
                </c:pt>
                <c:pt idx="11">
                  <c:v>Hawaii</c:v>
                </c:pt>
                <c:pt idx="12">
                  <c:v>Idaho</c:v>
                </c:pt>
                <c:pt idx="13">
                  <c:v>Illinois</c:v>
                </c:pt>
                <c:pt idx="14">
                  <c:v>Indiana</c:v>
                </c:pt>
                <c:pt idx="15">
                  <c:v>Iowa</c:v>
                </c:pt>
                <c:pt idx="16">
                  <c:v>Kansas</c:v>
                </c:pt>
                <c:pt idx="17">
                  <c:v>Kentucky</c:v>
                </c:pt>
                <c:pt idx="18">
                  <c:v>Louisiana</c:v>
                </c:pt>
                <c:pt idx="19">
                  <c:v>Maine</c:v>
                </c:pt>
                <c:pt idx="20">
                  <c:v>Maryland</c:v>
                </c:pt>
                <c:pt idx="21">
                  <c:v>Massachusetts</c:v>
                </c:pt>
                <c:pt idx="22">
                  <c:v>Michigan</c:v>
                </c:pt>
                <c:pt idx="23">
                  <c:v>Minnesota</c:v>
                </c:pt>
                <c:pt idx="24">
                  <c:v>Mississippi</c:v>
                </c:pt>
                <c:pt idx="25">
                  <c:v>Missouri</c:v>
                </c:pt>
                <c:pt idx="26">
                  <c:v>Montana</c:v>
                </c:pt>
                <c:pt idx="27">
                  <c:v>Nebraska</c:v>
                </c:pt>
                <c:pt idx="28">
                  <c:v>Nevada</c:v>
                </c:pt>
                <c:pt idx="29">
                  <c:v>New Hampshire</c:v>
                </c:pt>
                <c:pt idx="30">
                  <c:v>New Jersey</c:v>
                </c:pt>
                <c:pt idx="31">
                  <c:v>New Mexico</c:v>
                </c:pt>
                <c:pt idx="32">
                  <c:v>New York</c:v>
                </c:pt>
                <c:pt idx="33">
                  <c:v>North Carolina</c:v>
                </c:pt>
                <c:pt idx="34">
                  <c:v>North Dakota</c:v>
                </c:pt>
                <c:pt idx="35">
                  <c:v>Ohio</c:v>
                </c:pt>
                <c:pt idx="36">
                  <c:v>Oklahoma</c:v>
                </c:pt>
                <c:pt idx="37">
                  <c:v>Oregon</c:v>
                </c:pt>
                <c:pt idx="38">
                  <c:v>Pennsylvania</c:v>
                </c:pt>
                <c:pt idx="39">
                  <c:v>Rhode Island</c:v>
                </c:pt>
                <c:pt idx="40">
                  <c:v>South Carolina</c:v>
                </c:pt>
                <c:pt idx="41">
                  <c:v>South Dakota</c:v>
                </c:pt>
                <c:pt idx="42">
                  <c:v>Tennessee</c:v>
                </c:pt>
                <c:pt idx="43">
                  <c:v>Texas</c:v>
                </c:pt>
                <c:pt idx="44">
                  <c:v>Utah</c:v>
                </c:pt>
                <c:pt idx="45">
                  <c:v>Vermont</c:v>
                </c:pt>
                <c:pt idx="46">
                  <c:v>Virginia</c:v>
                </c:pt>
                <c:pt idx="47">
                  <c:v>Washington</c:v>
                </c:pt>
                <c:pt idx="48">
                  <c:v>West Virginia</c:v>
                </c:pt>
                <c:pt idx="49">
                  <c:v>Wisconsin</c:v>
                </c:pt>
                <c:pt idx="50">
                  <c:v>Wyoming</c:v>
                </c:pt>
              </c:strCache>
            </c:strRef>
          </c:cat>
          <c:val>
            <c:numRef>
              <c:f>DataTransposed_Summ1!$C$11:$BA$11</c:f>
              <c:numCache>
                <c:formatCode>0.000</c:formatCode>
                <c:ptCount val="51"/>
                <c:pt idx="0">
                  <c:v>11.5</c:v>
                </c:pt>
                <c:pt idx="1">
                  <c:v>14.600000000000001</c:v>
                </c:pt>
                <c:pt idx="2">
                  <c:v>9.5999999999999943</c:v>
                </c:pt>
                <c:pt idx="3">
                  <c:v>5.8250000000000028</c:v>
                </c:pt>
                <c:pt idx="4">
                  <c:v>6.6000000000000014</c:v>
                </c:pt>
                <c:pt idx="5">
                  <c:v>12.699999999999996</c:v>
                </c:pt>
                <c:pt idx="6">
                  <c:v>9.2000000000000028</c:v>
                </c:pt>
                <c:pt idx="7">
                  <c:v>9.5999999999999943</c:v>
                </c:pt>
                <c:pt idx="8">
                  <c:v>12.600000000000001</c:v>
                </c:pt>
                <c:pt idx="9">
                  <c:v>8</c:v>
                </c:pt>
                <c:pt idx="10">
                  <c:v>9.3999999999999986</c:v>
                </c:pt>
                <c:pt idx="11">
                  <c:v>10.399999999999999</c:v>
                </c:pt>
                <c:pt idx="12">
                  <c:v>7.0249999999999915</c:v>
                </c:pt>
                <c:pt idx="13">
                  <c:v>12.100000000000001</c:v>
                </c:pt>
                <c:pt idx="14">
                  <c:v>9.7000000000000028</c:v>
                </c:pt>
                <c:pt idx="15">
                  <c:v>10.299999999999997</c:v>
                </c:pt>
                <c:pt idx="16">
                  <c:v>9.5000000000000071</c:v>
                </c:pt>
                <c:pt idx="17">
                  <c:v>10.199999999999989</c:v>
                </c:pt>
                <c:pt idx="18">
                  <c:v>8.5999999999999943</c:v>
                </c:pt>
                <c:pt idx="19">
                  <c:v>6.3750000000000142</c:v>
                </c:pt>
                <c:pt idx="20">
                  <c:v>9.8999999999999915</c:v>
                </c:pt>
                <c:pt idx="21">
                  <c:v>7.2250000000000014</c:v>
                </c:pt>
                <c:pt idx="22">
                  <c:v>6.8000000000000114</c:v>
                </c:pt>
                <c:pt idx="23">
                  <c:v>11.5</c:v>
                </c:pt>
                <c:pt idx="24">
                  <c:v>9.5999999999999943</c:v>
                </c:pt>
                <c:pt idx="25">
                  <c:v>11.099999999999994</c:v>
                </c:pt>
                <c:pt idx="26">
                  <c:v>8</c:v>
                </c:pt>
                <c:pt idx="27">
                  <c:v>4.6000000000000085</c:v>
                </c:pt>
                <c:pt idx="28">
                  <c:v>11.600000000000001</c:v>
                </c:pt>
                <c:pt idx="29">
                  <c:v>11.225000000000009</c:v>
                </c:pt>
                <c:pt idx="30">
                  <c:v>7.7999999999999972</c:v>
                </c:pt>
                <c:pt idx="31">
                  <c:v>8.2999999999999972</c:v>
                </c:pt>
                <c:pt idx="32">
                  <c:v>5.6000000000000014</c:v>
                </c:pt>
                <c:pt idx="33">
                  <c:v>5.2749999999999915</c:v>
                </c:pt>
                <c:pt idx="34">
                  <c:v>8.2999999999999972</c:v>
                </c:pt>
                <c:pt idx="35">
                  <c:v>5.9249999999999972</c:v>
                </c:pt>
                <c:pt idx="36">
                  <c:v>4.5</c:v>
                </c:pt>
                <c:pt idx="37">
                  <c:v>8</c:v>
                </c:pt>
                <c:pt idx="38">
                  <c:v>5.5249999999999915</c:v>
                </c:pt>
                <c:pt idx="39">
                  <c:v>8.4000000000000057</c:v>
                </c:pt>
                <c:pt idx="40">
                  <c:v>8.4000000000000057</c:v>
                </c:pt>
                <c:pt idx="41">
                  <c:v>5.9000000000000057</c:v>
                </c:pt>
                <c:pt idx="42">
                  <c:v>8.3000000000000114</c:v>
                </c:pt>
                <c:pt idx="43">
                  <c:v>7.7000000000000028</c:v>
                </c:pt>
                <c:pt idx="44">
                  <c:v>8.2000000000000028</c:v>
                </c:pt>
                <c:pt idx="45">
                  <c:v>7.6999999999999886</c:v>
                </c:pt>
                <c:pt idx="46">
                  <c:v>7.2999999999999972</c:v>
                </c:pt>
                <c:pt idx="47">
                  <c:v>5.9999999999999929</c:v>
                </c:pt>
                <c:pt idx="48">
                  <c:v>9.2999999999999972</c:v>
                </c:pt>
                <c:pt idx="49">
                  <c:v>9.5</c:v>
                </c:pt>
                <c:pt idx="50">
                  <c:v>7.9750000000000085</c:v>
                </c:pt>
              </c:numCache>
            </c:numRef>
          </c:val>
          <c:extLst>
            <c:ext xmlns:c16="http://schemas.microsoft.com/office/drawing/2014/chart" uri="{C3380CC4-5D6E-409C-BE32-E72D297353CC}">
              <c16:uniqueId val="{00000001-9012-4E86-9332-0BB0C85C3057}"/>
            </c:ext>
          </c:extLst>
        </c:ser>
        <c:dLbls>
          <c:showLegendKey val="0"/>
          <c:showVal val="0"/>
          <c:showCatName val="0"/>
          <c:showSerName val="0"/>
          <c:showPercent val="0"/>
          <c:showBubbleSize val="0"/>
        </c:dLbls>
        <c:gapWidth val="150"/>
        <c:overlap val="100"/>
        <c:axId val="1034182520"/>
        <c:axId val="1034182848"/>
      </c:barChart>
      <c:catAx>
        <c:axId val="1034182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4182848"/>
        <c:crosses val="autoZero"/>
        <c:auto val="1"/>
        <c:lblAlgn val="ctr"/>
        <c:lblOffset val="100"/>
        <c:noMultiLvlLbl val="0"/>
      </c:catAx>
      <c:valAx>
        <c:axId val="1034182848"/>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34182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7</xdr:col>
      <xdr:colOff>219075</xdr:colOff>
      <xdr:row>9</xdr:row>
      <xdr:rowOff>0</xdr:rowOff>
    </xdr:from>
    <xdr:to>
      <xdr:col>15</xdr:col>
      <xdr:colOff>142875</xdr:colOff>
      <xdr:row>23</xdr:row>
      <xdr:rowOff>76200</xdr:rowOff>
    </xdr:to>
    <xdr:graphicFrame macro="">
      <xdr:nvGraphicFramePr>
        <xdr:cNvPr id="2" name="Chart 1">
          <a:extLst>
            <a:ext uri="{FF2B5EF4-FFF2-40B4-BE49-F238E27FC236}">
              <a16:creationId xmlns:a16="http://schemas.microsoft.com/office/drawing/2014/main" id="{E8F35297-5F73-498C-8032-865F12EDDEF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285750</xdr:colOff>
      <xdr:row>27</xdr:row>
      <xdr:rowOff>152400</xdr:rowOff>
    </xdr:from>
    <xdr:to>
      <xdr:col>14</xdr:col>
      <xdr:colOff>466725</xdr:colOff>
      <xdr:row>33</xdr:row>
      <xdr:rowOff>152399</xdr:rowOff>
    </xdr:to>
    <xdr:sp macro="" textlink="">
      <xdr:nvSpPr>
        <xdr:cNvPr id="3" name="TextBox 2">
          <a:extLst>
            <a:ext uri="{FF2B5EF4-FFF2-40B4-BE49-F238E27FC236}">
              <a16:creationId xmlns:a16="http://schemas.microsoft.com/office/drawing/2014/main" id="{4ECD220B-1270-43DC-873C-00BCDB797448}"/>
            </a:ext>
          </a:extLst>
        </xdr:cNvPr>
        <xdr:cNvSpPr txBox="1"/>
      </xdr:nvSpPr>
      <xdr:spPr>
        <a:xfrm>
          <a:off x="5305425" y="5295900"/>
          <a:ext cx="3648075" cy="1142999"/>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a. The variables in the previous sheet are the years, so the summary measures above are over states. Then a time</a:t>
          </a:r>
          <a:r>
            <a:rPr lang="en-US" sz="1100" baseline="0"/>
            <a:t> series chart of the means and standard deviations show what has been happening through time.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223837</xdr:colOff>
      <xdr:row>12</xdr:row>
      <xdr:rowOff>28575</xdr:rowOff>
    </xdr:from>
    <xdr:to>
      <xdr:col>16</xdr:col>
      <xdr:colOff>400050</xdr:colOff>
      <xdr:row>26</xdr:row>
      <xdr:rowOff>104775</xdr:rowOff>
    </xdr:to>
    <xdr:graphicFrame macro="">
      <xdr:nvGraphicFramePr>
        <xdr:cNvPr id="3" name="Chart 2">
          <a:extLst>
            <a:ext uri="{FF2B5EF4-FFF2-40B4-BE49-F238E27FC236}">
              <a16:creationId xmlns:a16="http://schemas.microsoft.com/office/drawing/2014/main" id="{325A807B-D0EE-4560-8054-0F7FA1FE297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171450</xdr:colOff>
      <xdr:row>28</xdr:row>
      <xdr:rowOff>123825</xdr:rowOff>
    </xdr:from>
    <xdr:to>
      <xdr:col>14</xdr:col>
      <xdr:colOff>428625</xdr:colOff>
      <xdr:row>36</xdr:row>
      <xdr:rowOff>171450</xdr:rowOff>
    </xdr:to>
    <xdr:sp macro="" textlink="">
      <xdr:nvSpPr>
        <xdr:cNvPr id="4" name="TextBox 3">
          <a:extLst>
            <a:ext uri="{FF2B5EF4-FFF2-40B4-BE49-F238E27FC236}">
              <a16:creationId xmlns:a16="http://schemas.microsoft.com/office/drawing/2014/main" id="{4D5E47E4-DCFF-4A85-808B-2022E547956D}"/>
            </a:ext>
          </a:extLst>
        </xdr:cNvPr>
        <xdr:cNvSpPr txBox="1"/>
      </xdr:nvSpPr>
      <xdr:spPr>
        <a:xfrm>
          <a:off x="5314950" y="5457825"/>
          <a:ext cx="4419600" cy="15716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is one way to answer part b. </a:t>
          </a:r>
          <a:r>
            <a:rPr lang="en-US" sz="1100" baseline="0"/>
            <a:t>I copied the original data and pasted it to the previous sheet as a transpose. Now each variable is a state, not a year. So the summary measures shown here are across years for each state. Each blue bar in the column chart is the minimum over all years, the red is the range, so blue plus red is the maximum. The chart is relatively flat across states, but there are some obvious exceptions. (I inserted the Range row; it isn't usually supplied by the add-in.)</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F2964"/>
  <sheetViews>
    <sheetView tabSelected="1" workbookViewId="0"/>
  </sheetViews>
  <sheetFormatPr defaultRowHeight="15" x14ac:dyDescent="0.25"/>
  <cols>
    <col min="1" max="1" width="14.85546875" style="1" customWidth="1"/>
    <col min="2" max="2" width="13.28515625" style="1" customWidth="1"/>
    <col min="3" max="3" width="13" style="1" customWidth="1"/>
    <col min="4" max="14" width="11.28515625" style="1" bestFit="1" customWidth="1"/>
    <col min="15" max="18" width="11.28515625" style="2" bestFit="1" customWidth="1"/>
    <col min="19" max="21" width="11.28515625" style="3" bestFit="1" customWidth="1"/>
    <col min="22" max="23" width="11.85546875" style="1" bestFit="1" customWidth="1"/>
    <col min="24" max="24" width="12.28515625" style="1" bestFit="1" customWidth="1"/>
    <col min="25" max="25" width="11.85546875" style="1" bestFit="1" customWidth="1"/>
    <col min="26" max="26" width="12.28515625" style="1" bestFit="1" customWidth="1"/>
    <col min="27" max="256" width="9.140625" style="1"/>
    <col min="257" max="257" width="14.85546875" style="1" customWidth="1"/>
    <col min="258" max="258" width="13.28515625" style="1" customWidth="1"/>
    <col min="259" max="259" width="13" style="1" customWidth="1"/>
    <col min="260" max="277" width="11.28515625" style="1" bestFit="1" customWidth="1"/>
    <col min="278" max="512" width="9.140625" style="1"/>
    <col min="513" max="513" width="14.85546875" style="1" customWidth="1"/>
    <col min="514" max="514" width="13.28515625" style="1" customWidth="1"/>
    <col min="515" max="515" width="13" style="1" customWidth="1"/>
    <col min="516" max="533" width="11.28515625" style="1" bestFit="1" customWidth="1"/>
    <col min="534" max="768" width="9.140625" style="1"/>
    <col min="769" max="769" width="14.85546875" style="1" customWidth="1"/>
    <col min="770" max="770" width="13.28515625" style="1" customWidth="1"/>
    <col min="771" max="771" width="13" style="1" customWidth="1"/>
    <col min="772" max="789" width="11.28515625" style="1" bestFit="1" customWidth="1"/>
    <col min="790" max="1024" width="9.140625" style="1"/>
    <col min="1025" max="1025" width="14.85546875" style="1" customWidth="1"/>
    <col min="1026" max="1026" width="13.28515625" style="1" customWidth="1"/>
    <col min="1027" max="1027" width="13" style="1" customWidth="1"/>
    <col min="1028" max="1045" width="11.28515625" style="1" bestFit="1" customWidth="1"/>
    <col min="1046" max="1280" width="9.140625" style="1"/>
    <col min="1281" max="1281" width="14.85546875" style="1" customWidth="1"/>
    <col min="1282" max="1282" width="13.28515625" style="1" customWidth="1"/>
    <col min="1283" max="1283" width="13" style="1" customWidth="1"/>
    <col min="1284" max="1301" width="11.28515625" style="1" bestFit="1" customWidth="1"/>
    <col min="1302" max="1536" width="9.140625" style="1"/>
    <col min="1537" max="1537" width="14.85546875" style="1" customWidth="1"/>
    <col min="1538" max="1538" width="13.28515625" style="1" customWidth="1"/>
    <col min="1539" max="1539" width="13" style="1" customWidth="1"/>
    <col min="1540" max="1557" width="11.28515625" style="1" bestFit="1" customWidth="1"/>
    <col min="1558" max="1792" width="9.140625" style="1"/>
    <col min="1793" max="1793" width="14.85546875" style="1" customWidth="1"/>
    <col min="1794" max="1794" width="13.28515625" style="1" customWidth="1"/>
    <col min="1795" max="1795" width="13" style="1" customWidth="1"/>
    <col min="1796" max="1813" width="11.28515625" style="1" bestFit="1" customWidth="1"/>
    <col min="1814" max="2048" width="9.140625" style="1"/>
    <col min="2049" max="2049" width="14.85546875" style="1" customWidth="1"/>
    <col min="2050" max="2050" width="13.28515625" style="1" customWidth="1"/>
    <col min="2051" max="2051" width="13" style="1" customWidth="1"/>
    <col min="2052" max="2069" width="11.28515625" style="1" bestFit="1" customWidth="1"/>
    <col min="2070" max="2304" width="9.140625" style="1"/>
    <col min="2305" max="2305" width="14.85546875" style="1" customWidth="1"/>
    <col min="2306" max="2306" width="13.28515625" style="1" customWidth="1"/>
    <col min="2307" max="2307" width="13" style="1" customWidth="1"/>
    <col min="2308" max="2325" width="11.28515625" style="1" bestFit="1" customWidth="1"/>
    <col min="2326" max="2560" width="9.140625" style="1"/>
    <col min="2561" max="2561" width="14.85546875" style="1" customWidth="1"/>
    <col min="2562" max="2562" width="13.28515625" style="1" customWidth="1"/>
    <col min="2563" max="2563" width="13" style="1" customWidth="1"/>
    <col min="2564" max="2581" width="11.28515625" style="1" bestFit="1" customWidth="1"/>
    <col min="2582" max="2816" width="9.140625" style="1"/>
    <col min="2817" max="2817" width="14.85546875" style="1" customWidth="1"/>
    <col min="2818" max="2818" width="13.28515625" style="1" customWidth="1"/>
    <col min="2819" max="2819" width="13" style="1" customWidth="1"/>
    <col min="2820" max="2837" width="11.28515625" style="1" bestFit="1" customWidth="1"/>
    <col min="2838" max="3072" width="9.140625" style="1"/>
    <col min="3073" max="3073" width="14.85546875" style="1" customWidth="1"/>
    <col min="3074" max="3074" width="13.28515625" style="1" customWidth="1"/>
    <col min="3075" max="3075" width="13" style="1" customWidth="1"/>
    <col min="3076" max="3093" width="11.28515625" style="1" bestFit="1" customWidth="1"/>
    <col min="3094" max="3328" width="9.140625" style="1"/>
    <col min="3329" max="3329" width="14.85546875" style="1" customWidth="1"/>
    <col min="3330" max="3330" width="13.28515625" style="1" customWidth="1"/>
    <col min="3331" max="3331" width="13" style="1" customWidth="1"/>
    <col min="3332" max="3349" width="11.28515625" style="1" bestFit="1" customWidth="1"/>
    <col min="3350" max="3584" width="9.140625" style="1"/>
    <col min="3585" max="3585" width="14.85546875" style="1" customWidth="1"/>
    <col min="3586" max="3586" width="13.28515625" style="1" customWidth="1"/>
    <col min="3587" max="3587" width="13" style="1" customWidth="1"/>
    <col min="3588" max="3605" width="11.28515625" style="1" bestFit="1" customWidth="1"/>
    <col min="3606" max="3840" width="9.140625" style="1"/>
    <col min="3841" max="3841" width="14.85546875" style="1" customWidth="1"/>
    <col min="3842" max="3842" width="13.28515625" style="1" customWidth="1"/>
    <col min="3843" max="3843" width="13" style="1" customWidth="1"/>
    <col min="3844" max="3861" width="11.28515625" style="1" bestFit="1" customWidth="1"/>
    <col min="3862" max="4096" width="9.140625" style="1"/>
    <col min="4097" max="4097" width="14.85546875" style="1" customWidth="1"/>
    <col min="4098" max="4098" width="13.28515625" style="1" customWidth="1"/>
    <col min="4099" max="4099" width="13" style="1" customWidth="1"/>
    <col min="4100" max="4117" width="11.28515625" style="1" bestFit="1" customWidth="1"/>
    <col min="4118" max="4352" width="9.140625" style="1"/>
    <col min="4353" max="4353" width="14.85546875" style="1" customWidth="1"/>
    <col min="4354" max="4354" width="13.28515625" style="1" customWidth="1"/>
    <col min="4355" max="4355" width="13" style="1" customWidth="1"/>
    <col min="4356" max="4373" width="11.28515625" style="1" bestFit="1" customWidth="1"/>
    <col min="4374" max="4608" width="9.140625" style="1"/>
    <col min="4609" max="4609" width="14.85546875" style="1" customWidth="1"/>
    <col min="4610" max="4610" width="13.28515625" style="1" customWidth="1"/>
    <col min="4611" max="4611" width="13" style="1" customWidth="1"/>
    <col min="4612" max="4629" width="11.28515625" style="1" bestFit="1" customWidth="1"/>
    <col min="4630" max="4864" width="9.140625" style="1"/>
    <col min="4865" max="4865" width="14.85546875" style="1" customWidth="1"/>
    <col min="4866" max="4866" width="13.28515625" style="1" customWidth="1"/>
    <col min="4867" max="4867" width="13" style="1" customWidth="1"/>
    <col min="4868" max="4885" width="11.28515625" style="1" bestFit="1" customWidth="1"/>
    <col min="4886" max="5120" width="9.140625" style="1"/>
    <col min="5121" max="5121" width="14.85546875" style="1" customWidth="1"/>
    <col min="5122" max="5122" width="13.28515625" style="1" customWidth="1"/>
    <col min="5123" max="5123" width="13" style="1" customWidth="1"/>
    <col min="5124" max="5141" width="11.28515625" style="1" bestFit="1" customWidth="1"/>
    <col min="5142" max="5376" width="9.140625" style="1"/>
    <col min="5377" max="5377" width="14.85546875" style="1" customWidth="1"/>
    <col min="5378" max="5378" width="13.28515625" style="1" customWidth="1"/>
    <col min="5379" max="5379" width="13" style="1" customWidth="1"/>
    <col min="5380" max="5397" width="11.28515625" style="1" bestFit="1" customWidth="1"/>
    <col min="5398" max="5632" width="9.140625" style="1"/>
    <col min="5633" max="5633" width="14.85546875" style="1" customWidth="1"/>
    <col min="5634" max="5634" width="13.28515625" style="1" customWidth="1"/>
    <col min="5635" max="5635" width="13" style="1" customWidth="1"/>
    <col min="5636" max="5653" width="11.28515625" style="1" bestFit="1" customWidth="1"/>
    <col min="5654" max="5888" width="9.140625" style="1"/>
    <col min="5889" max="5889" width="14.85546875" style="1" customWidth="1"/>
    <col min="5890" max="5890" width="13.28515625" style="1" customWidth="1"/>
    <col min="5891" max="5891" width="13" style="1" customWidth="1"/>
    <col min="5892" max="5909" width="11.28515625" style="1" bestFit="1" customWidth="1"/>
    <col min="5910" max="6144" width="9.140625" style="1"/>
    <col min="6145" max="6145" width="14.85546875" style="1" customWidth="1"/>
    <col min="6146" max="6146" width="13.28515625" style="1" customWidth="1"/>
    <col min="6147" max="6147" width="13" style="1" customWidth="1"/>
    <col min="6148" max="6165" width="11.28515625" style="1" bestFit="1" customWidth="1"/>
    <col min="6166" max="6400" width="9.140625" style="1"/>
    <col min="6401" max="6401" width="14.85546875" style="1" customWidth="1"/>
    <col min="6402" max="6402" width="13.28515625" style="1" customWidth="1"/>
    <col min="6403" max="6403" width="13" style="1" customWidth="1"/>
    <col min="6404" max="6421" width="11.28515625" style="1" bestFit="1" customWidth="1"/>
    <col min="6422" max="6656" width="9.140625" style="1"/>
    <col min="6657" max="6657" width="14.85546875" style="1" customWidth="1"/>
    <col min="6658" max="6658" width="13.28515625" style="1" customWidth="1"/>
    <col min="6659" max="6659" width="13" style="1" customWidth="1"/>
    <col min="6660" max="6677" width="11.28515625" style="1" bestFit="1" customWidth="1"/>
    <col min="6678" max="6912" width="9.140625" style="1"/>
    <col min="6913" max="6913" width="14.85546875" style="1" customWidth="1"/>
    <col min="6914" max="6914" width="13.28515625" style="1" customWidth="1"/>
    <col min="6915" max="6915" width="13" style="1" customWidth="1"/>
    <col min="6916" max="6933" width="11.28515625" style="1" bestFit="1" customWidth="1"/>
    <col min="6934" max="7168" width="9.140625" style="1"/>
    <col min="7169" max="7169" width="14.85546875" style="1" customWidth="1"/>
    <col min="7170" max="7170" width="13.28515625" style="1" customWidth="1"/>
    <col min="7171" max="7171" width="13" style="1" customWidth="1"/>
    <col min="7172" max="7189" width="11.28515625" style="1" bestFit="1" customWidth="1"/>
    <col min="7190" max="7424" width="9.140625" style="1"/>
    <col min="7425" max="7425" width="14.85546875" style="1" customWidth="1"/>
    <col min="7426" max="7426" width="13.28515625" style="1" customWidth="1"/>
    <col min="7427" max="7427" width="13" style="1" customWidth="1"/>
    <col min="7428" max="7445" width="11.28515625" style="1" bestFit="1" customWidth="1"/>
    <col min="7446" max="7680" width="9.140625" style="1"/>
    <col min="7681" max="7681" width="14.85546875" style="1" customWidth="1"/>
    <col min="7682" max="7682" width="13.28515625" style="1" customWidth="1"/>
    <col min="7683" max="7683" width="13" style="1" customWidth="1"/>
    <col min="7684" max="7701" width="11.28515625" style="1" bestFit="1" customWidth="1"/>
    <col min="7702" max="7936" width="9.140625" style="1"/>
    <col min="7937" max="7937" width="14.85546875" style="1" customWidth="1"/>
    <col min="7938" max="7938" width="13.28515625" style="1" customWidth="1"/>
    <col min="7939" max="7939" width="13" style="1" customWidth="1"/>
    <col min="7940" max="7957" width="11.28515625" style="1" bestFit="1" customWidth="1"/>
    <col min="7958" max="8192" width="9.140625" style="1"/>
    <col min="8193" max="8193" width="14.85546875" style="1" customWidth="1"/>
    <col min="8194" max="8194" width="13.28515625" style="1" customWidth="1"/>
    <col min="8195" max="8195" width="13" style="1" customWidth="1"/>
    <col min="8196" max="8213" width="11.28515625" style="1" bestFit="1" customWidth="1"/>
    <col min="8214" max="8448" width="9.140625" style="1"/>
    <col min="8449" max="8449" width="14.85546875" style="1" customWidth="1"/>
    <col min="8450" max="8450" width="13.28515625" style="1" customWidth="1"/>
    <col min="8451" max="8451" width="13" style="1" customWidth="1"/>
    <col min="8452" max="8469" width="11.28515625" style="1" bestFit="1" customWidth="1"/>
    <col min="8470" max="8704" width="9.140625" style="1"/>
    <col min="8705" max="8705" width="14.85546875" style="1" customWidth="1"/>
    <col min="8706" max="8706" width="13.28515625" style="1" customWidth="1"/>
    <col min="8707" max="8707" width="13" style="1" customWidth="1"/>
    <col min="8708" max="8725" width="11.28515625" style="1" bestFit="1" customWidth="1"/>
    <col min="8726" max="8960" width="9.140625" style="1"/>
    <col min="8961" max="8961" width="14.85546875" style="1" customWidth="1"/>
    <col min="8962" max="8962" width="13.28515625" style="1" customWidth="1"/>
    <col min="8963" max="8963" width="13" style="1" customWidth="1"/>
    <col min="8964" max="8981" width="11.28515625" style="1" bestFit="1" customWidth="1"/>
    <col min="8982" max="9216" width="9.140625" style="1"/>
    <col min="9217" max="9217" width="14.85546875" style="1" customWidth="1"/>
    <col min="9218" max="9218" width="13.28515625" style="1" customWidth="1"/>
    <col min="9219" max="9219" width="13" style="1" customWidth="1"/>
    <col min="9220" max="9237" width="11.28515625" style="1" bestFit="1" customWidth="1"/>
    <col min="9238" max="9472" width="9.140625" style="1"/>
    <col min="9473" max="9473" width="14.85546875" style="1" customWidth="1"/>
    <col min="9474" max="9474" width="13.28515625" style="1" customWidth="1"/>
    <col min="9475" max="9475" width="13" style="1" customWidth="1"/>
    <col min="9476" max="9493" width="11.28515625" style="1" bestFit="1" customWidth="1"/>
    <col min="9494" max="9728" width="9.140625" style="1"/>
    <col min="9729" max="9729" width="14.85546875" style="1" customWidth="1"/>
    <col min="9730" max="9730" width="13.28515625" style="1" customWidth="1"/>
    <col min="9731" max="9731" width="13" style="1" customWidth="1"/>
    <col min="9732" max="9749" width="11.28515625" style="1" bestFit="1" customWidth="1"/>
    <col min="9750" max="9984" width="9.140625" style="1"/>
    <col min="9985" max="9985" width="14.85546875" style="1" customWidth="1"/>
    <col min="9986" max="9986" width="13.28515625" style="1" customWidth="1"/>
    <col min="9987" max="9987" width="13" style="1" customWidth="1"/>
    <col min="9988" max="10005" width="11.28515625" style="1" bestFit="1" customWidth="1"/>
    <col min="10006" max="10240" width="9.140625" style="1"/>
    <col min="10241" max="10241" width="14.85546875" style="1" customWidth="1"/>
    <col min="10242" max="10242" width="13.28515625" style="1" customWidth="1"/>
    <col min="10243" max="10243" width="13" style="1" customWidth="1"/>
    <col min="10244" max="10261" width="11.28515625" style="1" bestFit="1" customWidth="1"/>
    <col min="10262" max="10496" width="9.140625" style="1"/>
    <col min="10497" max="10497" width="14.85546875" style="1" customWidth="1"/>
    <col min="10498" max="10498" width="13.28515625" style="1" customWidth="1"/>
    <col min="10499" max="10499" width="13" style="1" customWidth="1"/>
    <col min="10500" max="10517" width="11.28515625" style="1" bestFit="1" customWidth="1"/>
    <col min="10518" max="10752" width="9.140625" style="1"/>
    <col min="10753" max="10753" width="14.85546875" style="1" customWidth="1"/>
    <col min="10754" max="10754" width="13.28515625" style="1" customWidth="1"/>
    <col min="10755" max="10755" width="13" style="1" customWidth="1"/>
    <col min="10756" max="10773" width="11.28515625" style="1" bestFit="1" customWidth="1"/>
    <col min="10774" max="11008" width="9.140625" style="1"/>
    <col min="11009" max="11009" width="14.85546875" style="1" customWidth="1"/>
    <col min="11010" max="11010" width="13.28515625" style="1" customWidth="1"/>
    <col min="11011" max="11011" width="13" style="1" customWidth="1"/>
    <col min="11012" max="11029" width="11.28515625" style="1" bestFit="1" customWidth="1"/>
    <col min="11030" max="11264" width="9.140625" style="1"/>
    <col min="11265" max="11265" width="14.85546875" style="1" customWidth="1"/>
    <col min="11266" max="11266" width="13.28515625" style="1" customWidth="1"/>
    <col min="11267" max="11267" width="13" style="1" customWidth="1"/>
    <col min="11268" max="11285" width="11.28515625" style="1" bestFit="1" customWidth="1"/>
    <col min="11286" max="11520" width="9.140625" style="1"/>
    <col min="11521" max="11521" width="14.85546875" style="1" customWidth="1"/>
    <col min="11522" max="11522" width="13.28515625" style="1" customWidth="1"/>
    <col min="11523" max="11523" width="13" style="1" customWidth="1"/>
    <col min="11524" max="11541" width="11.28515625" style="1" bestFit="1" customWidth="1"/>
    <col min="11542" max="11776" width="9.140625" style="1"/>
    <col min="11777" max="11777" width="14.85546875" style="1" customWidth="1"/>
    <col min="11778" max="11778" width="13.28515625" style="1" customWidth="1"/>
    <col min="11779" max="11779" width="13" style="1" customWidth="1"/>
    <col min="11780" max="11797" width="11.28515625" style="1" bestFit="1" customWidth="1"/>
    <col min="11798" max="12032" width="9.140625" style="1"/>
    <col min="12033" max="12033" width="14.85546875" style="1" customWidth="1"/>
    <col min="12034" max="12034" width="13.28515625" style="1" customWidth="1"/>
    <col min="12035" max="12035" width="13" style="1" customWidth="1"/>
    <col min="12036" max="12053" width="11.28515625" style="1" bestFit="1" customWidth="1"/>
    <col min="12054" max="12288" width="9.140625" style="1"/>
    <col min="12289" max="12289" width="14.85546875" style="1" customWidth="1"/>
    <col min="12290" max="12290" width="13.28515625" style="1" customWidth="1"/>
    <col min="12291" max="12291" width="13" style="1" customWidth="1"/>
    <col min="12292" max="12309" width="11.28515625" style="1" bestFit="1" customWidth="1"/>
    <col min="12310" max="12544" width="9.140625" style="1"/>
    <col min="12545" max="12545" width="14.85546875" style="1" customWidth="1"/>
    <col min="12546" max="12546" width="13.28515625" style="1" customWidth="1"/>
    <col min="12547" max="12547" width="13" style="1" customWidth="1"/>
    <col min="12548" max="12565" width="11.28515625" style="1" bestFit="1" customWidth="1"/>
    <col min="12566" max="12800" width="9.140625" style="1"/>
    <col min="12801" max="12801" width="14.85546875" style="1" customWidth="1"/>
    <col min="12802" max="12802" width="13.28515625" style="1" customWidth="1"/>
    <col min="12803" max="12803" width="13" style="1" customWidth="1"/>
    <col min="12804" max="12821" width="11.28515625" style="1" bestFit="1" customWidth="1"/>
    <col min="12822" max="13056" width="9.140625" style="1"/>
    <col min="13057" max="13057" width="14.85546875" style="1" customWidth="1"/>
    <col min="13058" max="13058" width="13.28515625" style="1" customWidth="1"/>
    <col min="13059" max="13059" width="13" style="1" customWidth="1"/>
    <col min="13060" max="13077" width="11.28515625" style="1" bestFit="1" customWidth="1"/>
    <col min="13078" max="13312" width="9.140625" style="1"/>
    <col min="13313" max="13313" width="14.85546875" style="1" customWidth="1"/>
    <col min="13314" max="13314" width="13.28515625" style="1" customWidth="1"/>
    <col min="13315" max="13315" width="13" style="1" customWidth="1"/>
    <col min="13316" max="13333" width="11.28515625" style="1" bestFit="1" customWidth="1"/>
    <col min="13334" max="13568" width="9.140625" style="1"/>
    <col min="13569" max="13569" width="14.85546875" style="1" customWidth="1"/>
    <col min="13570" max="13570" width="13.28515625" style="1" customWidth="1"/>
    <col min="13571" max="13571" width="13" style="1" customWidth="1"/>
    <col min="13572" max="13589" width="11.28515625" style="1" bestFit="1" customWidth="1"/>
    <col min="13590" max="13824" width="9.140625" style="1"/>
    <col min="13825" max="13825" width="14.85546875" style="1" customWidth="1"/>
    <col min="13826" max="13826" width="13.28515625" style="1" customWidth="1"/>
    <col min="13827" max="13827" width="13" style="1" customWidth="1"/>
    <col min="13828" max="13845" width="11.28515625" style="1" bestFit="1" customWidth="1"/>
    <col min="13846" max="14080" width="9.140625" style="1"/>
    <col min="14081" max="14081" width="14.85546875" style="1" customWidth="1"/>
    <col min="14082" max="14082" width="13.28515625" style="1" customWidth="1"/>
    <col min="14083" max="14083" width="13" style="1" customWidth="1"/>
    <col min="14084" max="14101" width="11.28515625" style="1" bestFit="1" customWidth="1"/>
    <col min="14102" max="14336" width="9.140625" style="1"/>
    <col min="14337" max="14337" width="14.85546875" style="1" customWidth="1"/>
    <col min="14338" max="14338" width="13.28515625" style="1" customWidth="1"/>
    <col min="14339" max="14339" width="13" style="1" customWidth="1"/>
    <col min="14340" max="14357" width="11.28515625" style="1" bestFit="1" customWidth="1"/>
    <col min="14358" max="14592" width="9.140625" style="1"/>
    <col min="14593" max="14593" width="14.85546875" style="1" customWidth="1"/>
    <col min="14594" max="14594" width="13.28515625" style="1" customWidth="1"/>
    <col min="14595" max="14595" width="13" style="1" customWidth="1"/>
    <col min="14596" max="14613" width="11.28515625" style="1" bestFit="1" customWidth="1"/>
    <col min="14614" max="14848" width="9.140625" style="1"/>
    <col min="14849" max="14849" width="14.85546875" style="1" customWidth="1"/>
    <col min="14850" max="14850" width="13.28515625" style="1" customWidth="1"/>
    <col min="14851" max="14851" width="13" style="1" customWidth="1"/>
    <col min="14852" max="14869" width="11.28515625" style="1" bestFit="1" customWidth="1"/>
    <col min="14870" max="15104" width="9.140625" style="1"/>
    <col min="15105" max="15105" width="14.85546875" style="1" customWidth="1"/>
    <col min="15106" max="15106" width="13.28515625" style="1" customWidth="1"/>
    <col min="15107" max="15107" width="13" style="1" customWidth="1"/>
    <col min="15108" max="15125" width="11.28515625" style="1" bestFit="1" customWidth="1"/>
    <col min="15126" max="15360" width="9.140625" style="1"/>
    <col min="15361" max="15361" width="14.85546875" style="1" customWidth="1"/>
    <col min="15362" max="15362" width="13.28515625" style="1" customWidth="1"/>
    <col min="15363" max="15363" width="13" style="1" customWidth="1"/>
    <col min="15364" max="15381" width="11.28515625" style="1" bestFit="1" customWidth="1"/>
    <col min="15382" max="15616" width="9.140625" style="1"/>
    <col min="15617" max="15617" width="14.85546875" style="1" customWidth="1"/>
    <col min="15618" max="15618" width="13.28515625" style="1" customWidth="1"/>
    <col min="15619" max="15619" width="13" style="1" customWidth="1"/>
    <col min="15620" max="15637" width="11.28515625" style="1" bestFit="1" customWidth="1"/>
    <col min="15638" max="15872" width="9.140625" style="1"/>
    <col min="15873" max="15873" width="14.85546875" style="1" customWidth="1"/>
    <col min="15874" max="15874" width="13.28515625" style="1" customWidth="1"/>
    <col min="15875" max="15875" width="13" style="1" customWidth="1"/>
    <col min="15876" max="15893" width="11.28515625" style="1" bestFit="1" customWidth="1"/>
    <col min="15894" max="16128" width="9.140625" style="1"/>
    <col min="16129" max="16129" width="14.85546875" style="1" customWidth="1"/>
    <col min="16130" max="16130" width="13.28515625" style="1" customWidth="1"/>
    <col min="16131" max="16131" width="13" style="1" customWidth="1"/>
    <col min="16132" max="16149" width="11.28515625" style="1" bestFit="1" customWidth="1"/>
    <col min="16150" max="16384" width="9.140625" style="1"/>
  </cols>
  <sheetData>
    <row r="1" spans="1:32" x14ac:dyDescent="0.25">
      <c r="A1" s="12" t="s">
        <v>0</v>
      </c>
      <c r="B1" s="13">
        <v>1984</v>
      </c>
      <c r="C1" s="13">
        <v>1985</v>
      </c>
      <c r="D1" s="13">
        <v>1986</v>
      </c>
      <c r="E1" s="13">
        <v>1987</v>
      </c>
      <c r="F1" s="13">
        <v>1988</v>
      </c>
      <c r="G1" s="13">
        <v>1989</v>
      </c>
      <c r="H1" s="13">
        <v>1990</v>
      </c>
      <c r="I1" s="13">
        <v>1991</v>
      </c>
      <c r="J1" s="13">
        <v>1992</v>
      </c>
      <c r="K1" s="13">
        <v>1993</v>
      </c>
      <c r="L1" s="13">
        <v>1994</v>
      </c>
      <c r="M1" s="13">
        <v>1995</v>
      </c>
      <c r="N1" s="13">
        <v>1996</v>
      </c>
      <c r="O1" s="13">
        <v>1997</v>
      </c>
      <c r="P1" s="13">
        <v>1998</v>
      </c>
      <c r="Q1" s="13">
        <v>1999</v>
      </c>
      <c r="R1" s="13">
        <v>2000</v>
      </c>
      <c r="S1" s="13">
        <v>2001</v>
      </c>
      <c r="T1" s="13">
        <v>2002</v>
      </c>
      <c r="U1" s="13">
        <v>2003</v>
      </c>
      <c r="V1" s="13">
        <v>2004</v>
      </c>
      <c r="W1" s="13">
        <v>2005</v>
      </c>
      <c r="X1" s="13">
        <v>2006</v>
      </c>
      <c r="Y1" s="13">
        <v>2007</v>
      </c>
      <c r="Z1" s="13">
        <v>2008</v>
      </c>
      <c r="AA1" s="13">
        <v>2009</v>
      </c>
      <c r="AB1" s="13">
        <v>2010</v>
      </c>
      <c r="AC1" s="13">
        <v>2011</v>
      </c>
      <c r="AD1" s="13">
        <v>2012</v>
      </c>
      <c r="AE1" s="13">
        <v>2013</v>
      </c>
      <c r="AF1" s="13">
        <v>2014</v>
      </c>
    </row>
    <row r="2" spans="1:32" x14ac:dyDescent="0.25">
      <c r="A2" s="4" t="s">
        <v>1</v>
      </c>
      <c r="B2" s="3">
        <v>73.7</v>
      </c>
      <c r="C2" s="3">
        <v>70.400000000000006</v>
      </c>
      <c r="D2" s="3">
        <v>70.3</v>
      </c>
      <c r="E2" s="3">
        <v>67.900000000000006</v>
      </c>
      <c r="F2" s="3">
        <v>66.5</v>
      </c>
      <c r="G2" s="3">
        <v>67.599999999999994</v>
      </c>
      <c r="H2" s="5">
        <v>68.400000000000006</v>
      </c>
      <c r="I2" s="3">
        <v>69.900000000000006</v>
      </c>
      <c r="J2" s="3">
        <v>70.3</v>
      </c>
      <c r="K2" s="3">
        <v>70.2</v>
      </c>
      <c r="L2" s="3">
        <v>68.5</v>
      </c>
      <c r="M2" s="3">
        <v>70.099999999999994</v>
      </c>
      <c r="N2" s="5">
        <v>71</v>
      </c>
      <c r="O2" s="2">
        <v>71.3</v>
      </c>
      <c r="P2" s="2">
        <v>72.900000000000006</v>
      </c>
      <c r="Q2" s="2">
        <v>74.8</v>
      </c>
      <c r="R2" s="2">
        <v>73.2</v>
      </c>
      <c r="S2" s="3">
        <v>73.2</v>
      </c>
      <c r="T2" s="3">
        <v>73.7</v>
      </c>
      <c r="U2" s="3">
        <v>76.2</v>
      </c>
      <c r="V2" s="7">
        <v>78</v>
      </c>
      <c r="W2" s="8">
        <v>76.599999999999994</v>
      </c>
      <c r="X2" s="6">
        <v>74.2</v>
      </c>
      <c r="Y2" s="6">
        <v>73.3</v>
      </c>
      <c r="Z2" s="6">
        <v>73</v>
      </c>
      <c r="AA2" s="3">
        <v>74.075000000000003</v>
      </c>
      <c r="AB2" s="3">
        <v>73.225000000000009</v>
      </c>
      <c r="AC2" s="3">
        <v>72.95</v>
      </c>
      <c r="AD2" s="3">
        <v>71.949999999999989</v>
      </c>
      <c r="AE2" s="3">
        <v>72.724999999999994</v>
      </c>
      <c r="AF2" s="3">
        <v>72.125</v>
      </c>
    </row>
    <row r="3" spans="1:32" x14ac:dyDescent="0.25">
      <c r="A3" s="4" t="s">
        <v>2</v>
      </c>
      <c r="B3" s="3">
        <v>57.6</v>
      </c>
      <c r="C3" s="3">
        <v>61.2</v>
      </c>
      <c r="D3" s="3">
        <v>61.5</v>
      </c>
      <c r="E3" s="3">
        <v>59.7</v>
      </c>
      <c r="F3" s="3">
        <v>57</v>
      </c>
      <c r="G3" s="5">
        <v>58.7</v>
      </c>
      <c r="H3" s="3">
        <v>58.4</v>
      </c>
      <c r="I3" s="3">
        <v>57.1</v>
      </c>
      <c r="J3" s="3">
        <v>55.5</v>
      </c>
      <c r="K3" s="3">
        <v>55.4</v>
      </c>
      <c r="L3" s="3">
        <v>58.8</v>
      </c>
      <c r="M3" s="3">
        <v>60.9</v>
      </c>
      <c r="N3" s="5">
        <v>62.9</v>
      </c>
      <c r="O3" s="2">
        <v>67.2</v>
      </c>
      <c r="P3" s="2">
        <v>66.3</v>
      </c>
      <c r="Q3" s="2">
        <v>66.400000000000006</v>
      </c>
      <c r="R3" s="2">
        <v>66.400000000000006</v>
      </c>
      <c r="S3" s="3">
        <v>65.3</v>
      </c>
      <c r="T3" s="3">
        <v>67.099999999999994</v>
      </c>
      <c r="U3" s="3">
        <v>70</v>
      </c>
      <c r="V3" s="7">
        <v>67.2</v>
      </c>
      <c r="W3" s="8">
        <v>66</v>
      </c>
      <c r="X3" s="6">
        <v>67.2</v>
      </c>
      <c r="Y3" s="6">
        <v>66.599999999999994</v>
      </c>
      <c r="Z3" s="6">
        <v>66.400000000000006</v>
      </c>
      <c r="AA3" s="3">
        <v>66.8</v>
      </c>
      <c r="AB3" s="3">
        <v>65.674999999999997</v>
      </c>
      <c r="AC3" s="3">
        <v>64.349999999999994</v>
      </c>
      <c r="AD3" s="3">
        <v>63.724999999999994</v>
      </c>
      <c r="AE3" s="3">
        <v>64.575000000000003</v>
      </c>
      <c r="AF3" s="3">
        <v>64.925000000000011</v>
      </c>
    </row>
    <row r="4" spans="1:32" x14ac:dyDescent="0.25">
      <c r="A4" s="4" t="s">
        <v>3</v>
      </c>
      <c r="B4" s="3">
        <v>65.2</v>
      </c>
      <c r="C4" s="3">
        <v>64.7</v>
      </c>
      <c r="D4" s="3">
        <v>62.5</v>
      </c>
      <c r="E4" s="3">
        <v>63.3</v>
      </c>
      <c r="F4" s="3">
        <v>66.099999999999994</v>
      </c>
      <c r="G4" s="5">
        <v>63.9</v>
      </c>
      <c r="H4" s="3">
        <v>64.5</v>
      </c>
      <c r="I4" s="3">
        <v>66.3</v>
      </c>
      <c r="J4" s="3">
        <v>69.3</v>
      </c>
      <c r="K4" s="3">
        <v>69.099999999999994</v>
      </c>
      <c r="L4" s="3">
        <v>67.7</v>
      </c>
      <c r="M4" s="3">
        <v>62.9</v>
      </c>
      <c r="N4" s="5">
        <v>62</v>
      </c>
      <c r="O4" s="2">
        <v>63</v>
      </c>
      <c r="P4" s="2">
        <v>64.3</v>
      </c>
      <c r="Q4" s="2">
        <v>66.3</v>
      </c>
      <c r="R4" s="2">
        <v>68</v>
      </c>
      <c r="S4" s="3">
        <v>68.099999999999994</v>
      </c>
      <c r="T4" s="3">
        <v>65.599999999999994</v>
      </c>
      <c r="U4" s="3">
        <v>67</v>
      </c>
      <c r="V4" s="7">
        <v>68.7</v>
      </c>
      <c r="W4" s="8">
        <v>71.099999999999994</v>
      </c>
      <c r="X4" s="6">
        <v>71.599999999999994</v>
      </c>
      <c r="Y4" s="6">
        <v>70.400000000000006</v>
      </c>
      <c r="Z4" s="6">
        <v>69.099999999999994</v>
      </c>
      <c r="AA4" s="3">
        <v>68.95</v>
      </c>
      <c r="AB4" s="3">
        <v>66.625</v>
      </c>
      <c r="AC4" s="3">
        <v>66</v>
      </c>
      <c r="AD4" s="3">
        <v>65.275000000000006</v>
      </c>
      <c r="AE4" s="3">
        <v>65.150000000000006</v>
      </c>
      <c r="AF4" s="3">
        <v>63.5</v>
      </c>
    </row>
    <row r="5" spans="1:32" x14ac:dyDescent="0.25">
      <c r="A5" s="4" t="s">
        <v>4</v>
      </c>
      <c r="B5" s="3">
        <v>65.900000000000006</v>
      </c>
      <c r="C5" s="3">
        <v>66.599999999999994</v>
      </c>
      <c r="D5" s="3">
        <v>67.5</v>
      </c>
      <c r="E5" s="3">
        <v>68.099999999999994</v>
      </c>
      <c r="F5" s="3">
        <v>67</v>
      </c>
      <c r="G5" s="5">
        <v>66.3</v>
      </c>
      <c r="H5" s="3">
        <v>67.8</v>
      </c>
      <c r="I5" s="3">
        <v>68.599999999999994</v>
      </c>
      <c r="J5" s="3">
        <v>70.3</v>
      </c>
      <c r="K5" s="3">
        <v>70.5</v>
      </c>
      <c r="L5" s="3">
        <v>68.099999999999994</v>
      </c>
      <c r="M5" s="3">
        <v>67.2</v>
      </c>
      <c r="N5" s="5">
        <v>66.599999999999994</v>
      </c>
      <c r="O5" s="2">
        <v>66.7</v>
      </c>
      <c r="P5" s="2">
        <v>66.7</v>
      </c>
      <c r="Q5" s="2">
        <v>65.599999999999994</v>
      </c>
      <c r="R5" s="2">
        <v>68.900000000000006</v>
      </c>
      <c r="S5" s="3">
        <v>71.2</v>
      </c>
      <c r="T5" s="3">
        <v>70.3</v>
      </c>
      <c r="U5" s="3">
        <v>69.599999999999994</v>
      </c>
      <c r="V5" s="7">
        <v>69.099999999999994</v>
      </c>
      <c r="W5" s="8">
        <v>69.2</v>
      </c>
      <c r="X5" s="6">
        <v>70.8</v>
      </c>
      <c r="Y5" s="6">
        <v>69.5</v>
      </c>
      <c r="Z5" s="6">
        <v>68.900000000000006</v>
      </c>
      <c r="AA5" s="3">
        <v>68.525000000000006</v>
      </c>
      <c r="AB5" s="3">
        <v>67.849999999999994</v>
      </c>
      <c r="AC5" s="3">
        <v>67.525000000000006</v>
      </c>
      <c r="AD5" s="3">
        <v>66</v>
      </c>
      <c r="AE5" s="3">
        <v>65.375</v>
      </c>
      <c r="AF5" s="3">
        <v>65.449999999999989</v>
      </c>
    </row>
    <row r="6" spans="1:32" x14ac:dyDescent="0.25">
      <c r="A6" s="4" t="s">
        <v>5</v>
      </c>
      <c r="B6" s="3">
        <v>53.7</v>
      </c>
      <c r="C6" s="3">
        <v>54.2</v>
      </c>
      <c r="D6" s="3">
        <v>53.8</v>
      </c>
      <c r="E6" s="3">
        <v>54.3</v>
      </c>
      <c r="F6" s="3">
        <v>54.4</v>
      </c>
      <c r="G6" s="5">
        <v>53.6</v>
      </c>
      <c r="H6" s="3">
        <v>53.8</v>
      </c>
      <c r="I6" s="3">
        <v>54.5</v>
      </c>
      <c r="J6" s="3">
        <v>55.3</v>
      </c>
      <c r="K6" s="3">
        <v>56</v>
      </c>
      <c r="L6" s="3">
        <v>55.5</v>
      </c>
      <c r="M6" s="3">
        <v>55.4</v>
      </c>
      <c r="N6" s="5">
        <v>55</v>
      </c>
      <c r="O6" s="2">
        <v>55.7</v>
      </c>
      <c r="P6" s="2">
        <v>56</v>
      </c>
      <c r="Q6" s="2">
        <v>55.7</v>
      </c>
      <c r="R6" s="2">
        <v>57.1</v>
      </c>
      <c r="S6" s="3">
        <v>58.2</v>
      </c>
      <c r="T6" s="3">
        <v>57.7</v>
      </c>
      <c r="U6" s="3">
        <v>58.9</v>
      </c>
      <c r="V6" s="7">
        <v>59.7</v>
      </c>
      <c r="W6" s="8">
        <v>59.7</v>
      </c>
      <c r="X6" s="6">
        <v>60.2</v>
      </c>
      <c r="Y6" s="6">
        <v>58.3</v>
      </c>
      <c r="Z6" s="6">
        <v>57.5</v>
      </c>
      <c r="AA6" s="3">
        <v>56.95</v>
      </c>
      <c r="AB6" s="3">
        <v>56.1</v>
      </c>
      <c r="AC6" s="3">
        <v>55.3</v>
      </c>
      <c r="AD6" s="3">
        <v>54.524999999999999</v>
      </c>
      <c r="AE6" s="3">
        <v>54.3</v>
      </c>
      <c r="AF6" s="3">
        <v>54.224999999999994</v>
      </c>
    </row>
    <row r="7" spans="1:32" x14ac:dyDescent="0.25">
      <c r="A7" s="4" t="s">
        <v>6</v>
      </c>
      <c r="B7" s="3">
        <v>64.7</v>
      </c>
      <c r="C7" s="3">
        <v>63.6</v>
      </c>
      <c r="D7" s="3">
        <v>63.7</v>
      </c>
      <c r="E7" s="3">
        <v>61.8</v>
      </c>
      <c r="F7" s="3">
        <v>60.1</v>
      </c>
      <c r="G7" s="5">
        <v>58.6</v>
      </c>
      <c r="H7" s="3">
        <v>59</v>
      </c>
      <c r="I7" s="3">
        <v>59.8</v>
      </c>
      <c r="J7" s="3">
        <v>60.9</v>
      </c>
      <c r="K7" s="3">
        <v>61.8</v>
      </c>
      <c r="L7" s="3">
        <v>62.9</v>
      </c>
      <c r="M7" s="3">
        <v>64.599999999999994</v>
      </c>
      <c r="N7" s="5">
        <v>64.5</v>
      </c>
      <c r="O7" s="2">
        <v>64.099999999999994</v>
      </c>
      <c r="P7" s="2">
        <v>65.2</v>
      </c>
      <c r="Q7" s="2">
        <v>68.099999999999994</v>
      </c>
      <c r="R7" s="2">
        <v>68.3</v>
      </c>
      <c r="S7" s="3">
        <v>68.5</v>
      </c>
      <c r="T7" s="3">
        <v>68.900000000000006</v>
      </c>
      <c r="U7" s="3">
        <v>71.3</v>
      </c>
      <c r="V7" s="7">
        <v>71.099999999999994</v>
      </c>
      <c r="W7" s="8">
        <v>71</v>
      </c>
      <c r="X7" s="6">
        <v>70.099999999999994</v>
      </c>
      <c r="Y7" s="6">
        <v>70.2</v>
      </c>
      <c r="Z7" s="6">
        <v>69</v>
      </c>
      <c r="AA7" s="3">
        <v>68.474999999999994</v>
      </c>
      <c r="AB7" s="3">
        <v>68.525000000000006</v>
      </c>
      <c r="AC7" s="3">
        <v>65.875</v>
      </c>
      <c r="AD7" s="3">
        <v>65.3</v>
      </c>
      <c r="AE7" s="3">
        <v>64.45</v>
      </c>
      <c r="AF7" s="3">
        <v>65</v>
      </c>
    </row>
    <row r="8" spans="1:32" x14ac:dyDescent="0.25">
      <c r="A8" s="4" t="s">
        <v>7</v>
      </c>
      <c r="B8" s="3">
        <v>67.8</v>
      </c>
      <c r="C8" s="3">
        <v>69</v>
      </c>
      <c r="D8" s="3">
        <v>68.099999999999994</v>
      </c>
      <c r="E8" s="3">
        <v>67</v>
      </c>
      <c r="F8" s="3">
        <v>66.5</v>
      </c>
      <c r="G8" s="5">
        <v>66.400000000000006</v>
      </c>
      <c r="H8" s="3">
        <v>67.900000000000006</v>
      </c>
      <c r="I8" s="3">
        <v>65.5</v>
      </c>
      <c r="J8" s="3">
        <v>66.099999999999994</v>
      </c>
      <c r="K8" s="3">
        <v>64.5</v>
      </c>
      <c r="L8" s="3">
        <v>63.8</v>
      </c>
      <c r="M8" s="3">
        <v>68.2</v>
      </c>
      <c r="N8" s="5">
        <v>69</v>
      </c>
      <c r="O8" s="2">
        <v>68.099999999999994</v>
      </c>
      <c r="P8" s="2">
        <v>69.3</v>
      </c>
      <c r="Q8" s="2">
        <v>69.099999999999994</v>
      </c>
      <c r="R8" s="2">
        <v>70</v>
      </c>
      <c r="S8" s="3">
        <v>71.8</v>
      </c>
      <c r="T8" s="3">
        <v>71.5</v>
      </c>
      <c r="U8" s="3">
        <v>73</v>
      </c>
      <c r="V8" s="7">
        <v>71.7</v>
      </c>
      <c r="W8" s="8">
        <v>70.5</v>
      </c>
      <c r="X8" s="6">
        <v>71.099999999999994</v>
      </c>
      <c r="Y8" s="6">
        <v>70.3</v>
      </c>
      <c r="Z8" s="6">
        <v>70.7</v>
      </c>
      <c r="AA8" s="3">
        <v>70.525000000000006</v>
      </c>
      <c r="AB8" s="3">
        <v>70.800000000000011</v>
      </c>
      <c r="AC8" s="3">
        <v>70.625</v>
      </c>
      <c r="AD8" s="3">
        <v>68.825000000000003</v>
      </c>
      <c r="AE8" s="3">
        <v>68.449999999999989</v>
      </c>
      <c r="AF8" s="3">
        <v>67.375</v>
      </c>
    </row>
    <row r="9" spans="1:32" x14ac:dyDescent="0.25">
      <c r="A9" s="4" t="s">
        <v>8</v>
      </c>
      <c r="B9" s="3">
        <v>70.400000000000006</v>
      </c>
      <c r="C9" s="3">
        <v>70.3</v>
      </c>
      <c r="D9" s="3">
        <v>71</v>
      </c>
      <c r="E9" s="3">
        <v>71.099999999999994</v>
      </c>
      <c r="F9" s="3">
        <v>70.099999999999994</v>
      </c>
      <c r="G9" s="5">
        <v>68.7</v>
      </c>
      <c r="H9" s="3">
        <v>67.7</v>
      </c>
      <c r="I9" s="3">
        <v>70.2</v>
      </c>
      <c r="J9" s="3">
        <v>73.8</v>
      </c>
      <c r="K9" s="3">
        <v>74.099999999999994</v>
      </c>
      <c r="L9" s="3">
        <v>70.5</v>
      </c>
      <c r="M9" s="3">
        <v>71.7</v>
      </c>
      <c r="N9" s="5">
        <v>71.5</v>
      </c>
      <c r="O9" s="2">
        <v>69.2</v>
      </c>
      <c r="P9" s="2">
        <v>71</v>
      </c>
      <c r="Q9" s="2">
        <v>71.599999999999994</v>
      </c>
      <c r="R9" s="2">
        <v>72</v>
      </c>
      <c r="S9" s="3">
        <v>75.400000000000006</v>
      </c>
      <c r="T9" s="3">
        <v>75.599999999999994</v>
      </c>
      <c r="U9" s="3">
        <v>77.2</v>
      </c>
      <c r="V9" s="7">
        <v>77.3</v>
      </c>
      <c r="W9" s="8">
        <v>75.8</v>
      </c>
      <c r="X9" s="6">
        <v>76.8</v>
      </c>
      <c r="Y9" s="6">
        <v>76.8</v>
      </c>
      <c r="Z9" s="6">
        <v>76.2</v>
      </c>
      <c r="AA9" s="3">
        <v>76.474999999999994</v>
      </c>
      <c r="AB9" s="3">
        <v>74.7</v>
      </c>
      <c r="AC9" s="3">
        <v>74.150000000000006</v>
      </c>
      <c r="AD9" s="3">
        <v>73.45</v>
      </c>
      <c r="AE9" s="3">
        <v>74.149999999999991</v>
      </c>
      <c r="AF9" s="3">
        <v>74.3</v>
      </c>
    </row>
    <row r="10" spans="1:32" x14ac:dyDescent="0.25">
      <c r="A10" s="4" t="s">
        <v>9</v>
      </c>
      <c r="B10" s="3">
        <v>37.299999999999997</v>
      </c>
      <c r="C10" s="3">
        <v>37.4</v>
      </c>
      <c r="D10" s="3">
        <v>34.6</v>
      </c>
      <c r="E10" s="3">
        <v>35.799999999999997</v>
      </c>
      <c r="F10" s="3">
        <v>37.5</v>
      </c>
      <c r="G10" s="5">
        <v>38.700000000000003</v>
      </c>
      <c r="H10" s="3">
        <v>36.4</v>
      </c>
      <c r="I10" s="3">
        <v>35.1</v>
      </c>
      <c r="J10" s="3">
        <v>35</v>
      </c>
      <c r="K10" s="3">
        <v>35.700000000000003</v>
      </c>
      <c r="L10" s="3">
        <v>37.799999999999997</v>
      </c>
      <c r="M10" s="3">
        <v>39.200000000000003</v>
      </c>
      <c r="N10" s="5">
        <v>40.4</v>
      </c>
      <c r="O10" s="2">
        <v>42.5</v>
      </c>
      <c r="P10" s="2">
        <v>40.299999999999997</v>
      </c>
      <c r="Q10" s="2">
        <v>40</v>
      </c>
      <c r="R10" s="2">
        <v>41.9</v>
      </c>
      <c r="S10" s="3">
        <v>42.7</v>
      </c>
      <c r="T10" s="3">
        <v>44.1</v>
      </c>
      <c r="U10" s="3">
        <v>43</v>
      </c>
      <c r="V10" s="7">
        <v>45.6</v>
      </c>
      <c r="W10" s="8">
        <v>45.8</v>
      </c>
      <c r="X10" s="6">
        <v>45.9</v>
      </c>
      <c r="Y10" s="6">
        <v>47.2</v>
      </c>
      <c r="Z10" s="6">
        <v>44.1</v>
      </c>
      <c r="AA10" s="3">
        <v>44.9</v>
      </c>
      <c r="AB10" s="3">
        <v>45.625</v>
      </c>
      <c r="AC10" s="3">
        <v>44.825000000000003</v>
      </c>
      <c r="AD10" s="3">
        <v>44.974999999999994</v>
      </c>
      <c r="AE10" s="3">
        <v>44.575000000000003</v>
      </c>
      <c r="AF10" s="3">
        <v>41.525000000000006</v>
      </c>
    </row>
    <row r="11" spans="1:32" x14ac:dyDescent="0.25">
      <c r="A11" s="4" t="s">
        <v>10</v>
      </c>
      <c r="B11" s="3">
        <v>66.5</v>
      </c>
      <c r="C11" s="3">
        <v>67.2</v>
      </c>
      <c r="D11" s="3">
        <v>66.5</v>
      </c>
      <c r="E11" s="3">
        <v>66.3</v>
      </c>
      <c r="F11" s="3">
        <v>64.900000000000006</v>
      </c>
      <c r="G11" s="5">
        <v>64.400000000000006</v>
      </c>
      <c r="H11" s="3">
        <v>65.099999999999994</v>
      </c>
      <c r="I11" s="3">
        <v>66.099999999999994</v>
      </c>
      <c r="J11" s="3">
        <v>66</v>
      </c>
      <c r="K11" s="3">
        <v>65.5</v>
      </c>
      <c r="L11" s="3">
        <v>65.7</v>
      </c>
      <c r="M11" s="3">
        <v>66.599999999999994</v>
      </c>
      <c r="N11" s="5">
        <v>67.099999999999994</v>
      </c>
      <c r="O11" s="2">
        <v>66.900000000000006</v>
      </c>
      <c r="P11" s="2">
        <v>66.900000000000006</v>
      </c>
      <c r="Q11" s="2">
        <v>67.599999999999994</v>
      </c>
      <c r="R11" s="2">
        <v>68.400000000000006</v>
      </c>
      <c r="S11" s="3">
        <v>69.2</v>
      </c>
      <c r="T11" s="3">
        <v>68.7</v>
      </c>
      <c r="U11" s="3">
        <v>69.5</v>
      </c>
      <c r="V11" s="7">
        <v>72.2</v>
      </c>
      <c r="W11" s="8">
        <v>72.400000000000006</v>
      </c>
      <c r="X11" s="6">
        <v>72.400000000000006</v>
      </c>
      <c r="Y11" s="6">
        <v>71.8</v>
      </c>
      <c r="Z11" s="6">
        <v>71.099999999999994</v>
      </c>
      <c r="AA11" s="3">
        <v>70.900000000000006</v>
      </c>
      <c r="AB11" s="3">
        <v>69.224999999999994</v>
      </c>
      <c r="AC11" s="3">
        <v>68.975000000000009</v>
      </c>
      <c r="AD11" s="3">
        <v>67.024999999999991</v>
      </c>
      <c r="AE11" s="3">
        <v>66.150000000000006</v>
      </c>
      <c r="AF11" s="3">
        <v>64.849999999999994</v>
      </c>
    </row>
    <row r="12" spans="1:32" x14ac:dyDescent="0.25">
      <c r="A12" s="4" t="s">
        <v>11</v>
      </c>
      <c r="B12" s="3">
        <v>63.6</v>
      </c>
      <c r="C12" s="3">
        <v>62.7</v>
      </c>
      <c r="D12" s="3">
        <v>62.4</v>
      </c>
      <c r="E12" s="3">
        <v>63.9</v>
      </c>
      <c r="F12" s="3">
        <v>64.8</v>
      </c>
      <c r="G12" s="5">
        <v>64.7</v>
      </c>
      <c r="H12" s="3">
        <v>64.3</v>
      </c>
      <c r="I12" s="3">
        <v>65.7</v>
      </c>
      <c r="J12" s="3">
        <v>66.900000000000006</v>
      </c>
      <c r="K12" s="3">
        <v>66.5</v>
      </c>
      <c r="L12" s="3">
        <v>63.4</v>
      </c>
      <c r="M12" s="3">
        <v>66.599999999999994</v>
      </c>
      <c r="N12" s="5">
        <v>69.3</v>
      </c>
      <c r="O12" s="2">
        <v>70.900000000000006</v>
      </c>
      <c r="P12" s="2">
        <v>71.2</v>
      </c>
      <c r="Q12" s="2">
        <v>71.3</v>
      </c>
      <c r="R12" s="2">
        <v>69.8</v>
      </c>
      <c r="S12" s="3">
        <v>70.099999999999994</v>
      </c>
      <c r="T12" s="3">
        <v>71.8</v>
      </c>
      <c r="U12" s="3">
        <v>71.400000000000006</v>
      </c>
      <c r="V12" s="7">
        <v>70.900000000000006</v>
      </c>
      <c r="W12" s="8">
        <v>67.900000000000006</v>
      </c>
      <c r="X12" s="6">
        <v>68.5</v>
      </c>
      <c r="Y12" s="6">
        <v>67.599999999999994</v>
      </c>
      <c r="Z12" s="6">
        <v>68.2</v>
      </c>
      <c r="AA12" s="3">
        <v>67.375</v>
      </c>
      <c r="AB12" s="3">
        <v>67.099999999999994</v>
      </c>
      <c r="AC12" s="3">
        <v>66.225000000000009</v>
      </c>
      <c r="AD12" s="3">
        <v>64.325000000000003</v>
      </c>
      <c r="AE12" s="3">
        <v>64.224999999999994</v>
      </c>
      <c r="AF12" s="3">
        <v>62.949999999999996</v>
      </c>
    </row>
    <row r="13" spans="1:32" x14ac:dyDescent="0.25">
      <c r="A13" s="4" t="s">
        <v>12</v>
      </c>
      <c r="B13" s="3">
        <v>50.7</v>
      </c>
      <c r="C13" s="3">
        <v>51</v>
      </c>
      <c r="D13" s="3">
        <v>50.9</v>
      </c>
      <c r="E13" s="3">
        <v>50.7</v>
      </c>
      <c r="F13" s="3">
        <v>53.2</v>
      </c>
      <c r="G13" s="5">
        <v>54.7</v>
      </c>
      <c r="H13" s="3">
        <v>55.5</v>
      </c>
      <c r="I13" s="3">
        <v>55.2</v>
      </c>
      <c r="J13" s="3">
        <v>53.8</v>
      </c>
      <c r="K13" s="3">
        <v>52.8</v>
      </c>
      <c r="L13" s="3">
        <v>52.3</v>
      </c>
      <c r="M13" s="3">
        <v>50.2</v>
      </c>
      <c r="N13" s="5">
        <v>50.6</v>
      </c>
      <c r="O13" s="2">
        <v>50.2</v>
      </c>
      <c r="P13" s="2">
        <v>52.8</v>
      </c>
      <c r="Q13" s="2">
        <v>56.6</v>
      </c>
      <c r="R13" s="2">
        <v>55.2</v>
      </c>
      <c r="S13" s="3">
        <v>55.5</v>
      </c>
      <c r="T13" s="3">
        <v>57.9</v>
      </c>
      <c r="U13" s="3">
        <v>58.3</v>
      </c>
      <c r="V13" s="7">
        <v>60.6</v>
      </c>
      <c r="W13" s="8">
        <v>59.8</v>
      </c>
      <c r="X13" s="6">
        <v>59.9</v>
      </c>
      <c r="Y13" s="6">
        <v>60.1</v>
      </c>
      <c r="Z13" s="6">
        <v>59.1</v>
      </c>
      <c r="AA13" s="3">
        <v>59.500000000000007</v>
      </c>
      <c r="AB13" s="3">
        <v>56.050000000000004</v>
      </c>
      <c r="AC13" s="3">
        <v>55.449999999999996</v>
      </c>
      <c r="AD13" s="3">
        <v>57.224999999999994</v>
      </c>
      <c r="AE13" s="3">
        <v>57.349999999999994</v>
      </c>
      <c r="AF13" s="3">
        <v>58.449999999999996</v>
      </c>
    </row>
    <row r="14" spans="1:32" x14ac:dyDescent="0.25">
      <c r="A14" s="4" t="s">
        <v>13</v>
      </c>
      <c r="B14" s="3">
        <v>69.7</v>
      </c>
      <c r="C14" s="3">
        <v>71</v>
      </c>
      <c r="D14" s="3">
        <v>69.8</v>
      </c>
      <c r="E14" s="3">
        <v>71.599999999999994</v>
      </c>
      <c r="F14" s="3">
        <v>71.5</v>
      </c>
      <c r="G14" s="5">
        <v>70.2</v>
      </c>
      <c r="H14" s="3">
        <v>69.400000000000006</v>
      </c>
      <c r="I14" s="3">
        <v>68.400000000000006</v>
      </c>
      <c r="J14" s="3">
        <v>70.3</v>
      </c>
      <c r="K14" s="3">
        <v>72.099999999999994</v>
      </c>
      <c r="L14" s="3">
        <v>70.7</v>
      </c>
      <c r="M14" s="3">
        <v>72</v>
      </c>
      <c r="N14" s="5">
        <v>71.400000000000006</v>
      </c>
      <c r="O14" s="2">
        <v>72.3</v>
      </c>
      <c r="P14" s="2">
        <v>72.599999999999994</v>
      </c>
      <c r="Q14" s="2">
        <v>70.3</v>
      </c>
      <c r="R14" s="2">
        <v>70.5</v>
      </c>
      <c r="S14" s="3">
        <v>71.7</v>
      </c>
      <c r="T14" s="3">
        <v>73</v>
      </c>
      <c r="U14" s="3">
        <v>74.400000000000006</v>
      </c>
      <c r="V14" s="7">
        <v>73.7</v>
      </c>
      <c r="W14" s="8">
        <v>74.2</v>
      </c>
      <c r="X14" s="6">
        <v>75.099999999999994</v>
      </c>
      <c r="Y14" s="6">
        <v>74.5</v>
      </c>
      <c r="Z14" s="6">
        <v>75</v>
      </c>
      <c r="AA14" s="3">
        <v>75.424999999999997</v>
      </c>
      <c r="AB14" s="3">
        <v>72.349999999999994</v>
      </c>
      <c r="AC14" s="3">
        <v>72.45</v>
      </c>
      <c r="AD14" s="3">
        <v>73.025000000000006</v>
      </c>
      <c r="AE14" s="3">
        <v>71.55</v>
      </c>
      <c r="AF14" s="3">
        <v>69.550000000000011</v>
      </c>
    </row>
    <row r="15" spans="1:32" x14ac:dyDescent="0.25">
      <c r="A15" s="4" t="s">
        <v>14</v>
      </c>
      <c r="B15" s="3">
        <v>62.4</v>
      </c>
      <c r="C15" s="3">
        <v>60.6</v>
      </c>
      <c r="D15" s="3">
        <v>60.9</v>
      </c>
      <c r="E15" s="3">
        <v>61</v>
      </c>
      <c r="F15" s="3">
        <v>61.4</v>
      </c>
      <c r="G15" s="5">
        <v>61.9</v>
      </c>
      <c r="H15" s="3">
        <v>63</v>
      </c>
      <c r="I15" s="3">
        <v>63</v>
      </c>
      <c r="J15" s="3">
        <v>62.4</v>
      </c>
      <c r="K15" s="3">
        <v>61.8</v>
      </c>
      <c r="L15" s="3">
        <v>64.2</v>
      </c>
      <c r="M15" s="3">
        <v>66.400000000000006</v>
      </c>
      <c r="N15" s="5">
        <v>68.2</v>
      </c>
      <c r="O15" s="2">
        <v>68.099999999999994</v>
      </c>
      <c r="P15" s="2">
        <v>68</v>
      </c>
      <c r="Q15" s="2">
        <v>67.099999999999994</v>
      </c>
      <c r="R15" s="2">
        <v>67.900000000000006</v>
      </c>
      <c r="S15" s="3">
        <v>69.400000000000006</v>
      </c>
      <c r="T15" s="3">
        <v>70.099999999999994</v>
      </c>
      <c r="U15" s="3">
        <v>70.7</v>
      </c>
      <c r="V15" s="7">
        <v>72.7</v>
      </c>
      <c r="W15" s="8">
        <v>70.900000000000006</v>
      </c>
      <c r="X15" s="6">
        <v>70.400000000000006</v>
      </c>
      <c r="Y15" s="6">
        <v>69.400000000000006</v>
      </c>
      <c r="Z15" s="6">
        <v>68.900000000000006</v>
      </c>
      <c r="AA15" s="3">
        <v>69.125</v>
      </c>
      <c r="AB15" s="3">
        <v>68.75</v>
      </c>
      <c r="AC15" s="3">
        <v>68.400000000000006</v>
      </c>
      <c r="AD15" s="3">
        <v>66.849999999999994</v>
      </c>
      <c r="AE15" s="3">
        <v>67.174999999999997</v>
      </c>
      <c r="AF15" s="3">
        <v>66.424999999999997</v>
      </c>
    </row>
    <row r="16" spans="1:32" x14ac:dyDescent="0.25">
      <c r="A16" s="4" t="s">
        <v>15</v>
      </c>
      <c r="B16" s="3">
        <v>69.900000000000006</v>
      </c>
      <c r="C16" s="3">
        <v>67.599999999999994</v>
      </c>
      <c r="D16" s="3">
        <v>67.599999999999994</v>
      </c>
      <c r="E16" s="3">
        <v>69.099999999999994</v>
      </c>
      <c r="F16" s="3">
        <v>68.3</v>
      </c>
      <c r="G16" s="5">
        <v>68.2</v>
      </c>
      <c r="H16" s="3">
        <v>67</v>
      </c>
      <c r="I16" s="3">
        <v>66.099999999999994</v>
      </c>
      <c r="J16" s="3">
        <v>67.599999999999994</v>
      </c>
      <c r="K16" s="3">
        <v>68.7</v>
      </c>
      <c r="L16" s="3">
        <v>68.400000000000006</v>
      </c>
      <c r="M16" s="3">
        <v>71</v>
      </c>
      <c r="N16" s="5">
        <v>74.2</v>
      </c>
      <c r="O16" s="2">
        <v>74.099999999999994</v>
      </c>
      <c r="P16" s="2">
        <v>72.599999999999994</v>
      </c>
      <c r="Q16" s="2">
        <v>72.900000000000006</v>
      </c>
      <c r="R16" s="2">
        <v>74.900000000000006</v>
      </c>
      <c r="S16" s="3">
        <v>75.3</v>
      </c>
      <c r="T16" s="3">
        <v>75.099999999999994</v>
      </c>
      <c r="U16" s="3">
        <v>74.400000000000006</v>
      </c>
      <c r="V16" s="7">
        <v>75.8</v>
      </c>
      <c r="W16" s="8">
        <v>75</v>
      </c>
      <c r="X16" s="6">
        <v>74.2</v>
      </c>
      <c r="Y16" s="6">
        <v>73.8</v>
      </c>
      <c r="Z16" s="6">
        <v>74.400000000000006</v>
      </c>
      <c r="AA16" s="3">
        <v>72.025000000000006</v>
      </c>
      <c r="AB16" s="3">
        <v>71.2</v>
      </c>
      <c r="AC16" s="3">
        <v>72.150000000000006</v>
      </c>
      <c r="AD16" s="3">
        <v>72.125</v>
      </c>
      <c r="AE16" s="3">
        <v>71.7</v>
      </c>
      <c r="AF16" s="3">
        <v>70.099999999999994</v>
      </c>
    </row>
    <row r="17" spans="1:32" x14ac:dyDescent="0.25">
      <c r="A17" s="4" t="s">
        <v>16</v>
      </c>
      <c r="B17" s="3">
        <v>71.3</v>
      </c>
      <c r="C17" s="3">
        <v>69.900000000000006</v>
      </c>
      <c r="D17" s="3">
        <v>69.2</v>
      </c>
      <c r="E17" s="3">
        <v>67.7</v>
      </c>
      <c r="F17" s="3">
        <v>68.3</v>
      </c>
      <c r="G17" s="5">
        <v>69.599999999999994</v>
      </c>
      <c r="H17" s="3">
        <v>70.7</v>
      </c>
      <c r="I17" s="3">
        <v>68.400000000000006</v>
      </c>
      <c r="J17" s="3">
        <v>66.3</v>
      </c>
      <c r="K17" s="3">
        <v>68.2</v>
      </c>
      <c r="L17" s="3">
        <v>70.099999999999994</v>
      </c>
      <c r="M17" s="3">
        <v>71.400000000000006</v>
      </c>
      <c r="N17" s="5">
        <v>72.8</v>
      </c>
      <c r="O17" s="2">
        <v>72.7</v>
      </c>
      <c r="P17" s="2">
        <v>72.099999999999994</v>
      </c>
      <c r="Q17" s="2">
        <v>73.900000000000006</v>
      </c>
      <c r="R17" s="2">
        <v>75.2</v>
      </c>
      <c r="S17" s="3">
        <v>76.599999999999994</v>
      </c>
      <c r="T17" s="3">
        <v>73.900000000000006</v>
      </c>
      <c r="U17" s="3">
        <v>73.400000000000006</v>
      </c>
      <c r="V17" s="7">
        <v>73.2</v>
      </c>
      <c r="W17" s="8">
        <v>73.900000000000006</v>
      </c>
      <c r="X17" s="6">
        <v>74</v>
      </c>
      <c r="Y17" s="6">
        <v>73.7</v>
      </c>
      <c r="Z17" s="6">
        <v>74</v>
      </c>
      <c r="AA17" s="3">
        <v>72.424999999999997</v>
      </c>
      <c r="AB17" s="3">
        <v>71.125</v>
      </c>
      <c r="AC17" s="3">
        <v>71.199999999999989</v>
      </c>
      <c r="AD17" s="3">
        <v>70.175000000000011</v>
      </c>
      <c r="AE17" s="3">
        <v>69.824999999999989</v>
      </c>
      <c r="AF17" s="3">
        <v>69.424999999999997</v>
      </c>
    </row>
    <row r="18" spans="1:32" x14ac:dyDescent="0.25">
      <c r="A18" s="4" t="s">
        <v>17</v>
      </c>
      <c r="B18" s="3">
        <v>72.7</v>
      </c>
      <c r="C18" s="3">
        <v>68.3</v>
      </c>
      <c r="D18" s="3">
        <v>66.400000000000006</v>
      </c>
      <c r="E18" s="3">
        <v>67.900000000000006</v>
      </c>
      <c r="F18" s="3">
        <v>68.599999999999994</v>
      </c>
      <c r="G18" s="5">
        <v>68.099999999999994</v>
      </c>
      <c r="H18" s="3">
        <v>69</v>
      </c>
      <c r="I18" s="3">
        <v>69.7</v>
      </c>
      <c r="J18" s="3">
        <v>69.8</v>
      </c>
      <c r="K18" s="3">
        <v>68.900000000000006</v>
      </c>
      <c r="L18" s="3">
        <v>69</v>
      </c>
      <c r="M18" s="3">
        <v>67.5</v>
      </c>
      <c r="N18" s="5">
        <v>67.5</v>
      </c>
      <c r="O18" s="2">
        <v>66.5</v>
      </c>
      <c r="P18" s="2">
        <v>66.7</v>
      </c>
      <c r="Q18" s="2">
        <v>67.5</v>
      </c>
      <c r="R18" s="2">
        <v>69.3</v>
      </c>
      <c r="S18" s="3">
        <v>70.400000000000006</v>
      </c>
      <c r="T18" s="3">
        <v>70.3</v>
      </c>
      <c r="U18" s="3">
        <v>70.3</v>
      </c>
      <c r="V18" s="7">
        <v>69.900000000000006</v>
      </c>
      <c r="W18" s="8">
        <v>69.5</v>
      </c>
      <c r="X18" s="6">
        <v>70</v>
      </c>
      <c r="Y18" s="6">
        <v>69.400000000000006</v>
      </c>
      <c r="Z18" s="6">
        <v>68.8</v>
      </c>
      <c r="AA18" s="3">
        <v>67.400000000000006</v>
      </c>
      <c r="AB18" s="3">
        <v>67.375</v>
      </c>
      <c r="AC18" s="3">
        <v>65.400000000000006</v>
      </c>
      <c r="AD18" s="3">
        <v>63.199999999999996</v>
      </c>
      <c r="AE18" s="3">
        <v>63.5</v>
      </c>
      <c r="AF18" s="3">
        <v>64.7</v>
      </c>
    </row>
    <row r="19" spans="1:32" x14ac:dyDescent="0.25">
      <c r="A19" s="4" t="s">
        <v>18</v>
      </c>
      <c r="B19" s="3">
        <v>70.2</v>
      </c>
      <c r="C19" s="3">
        <v>68.5</v>
      </c>
      <c r="D19" s="3">
        <v>68.099999999999994</v>
      </c>
      <c r="E19" s="3">
        <v>67.599999999999994</v>
      </c>
      <c r="F19" s="3">
        <v>65.400000000000006</v>
      </c>
      <c r="G19" s="5">
        <v>64.900000000000006</v>
      </c>
      <c r="H19" s="3">
        <v>65.8</v>
      </c>
      <c r="I19" s="3">
        <v>67.2</v>
      </c>
      <c r="J19" s="3">
        <v>69</v>
      </c>
      <c r="K19" s="3">
        <v>68.8</v>
      </c>
      <c r="L19" s="3">
        <v>70.599999999999994</v>
      </c>
      <c r="M19" s="3">
        <v>71.2</v>
      </c>
      <c r="N19" s="5">
        <v>73.2</v>
      </c>
      <c r="O19" s="2">
        <v>75</v>
      </c>
      <c r="P19" s="2">
        <v>75.099999999999994</v>
      </c>
      <c r="Q19" s="2">
        <v>73.900000000000006</v>
      </c>
      <c r="R19" s="2">
        <v>73.400000000000006</v>
      </c>
      <c r="S19" s="3">
        <v>73.900000000000006</v>
      </c>
      <c r="T19" s="3">
        <v>73.7</v>
      </c>
      <c r="U19" s="3">
        <v>74.400000000000006</v>
      </c>
      <c r="V19" s="7">
        <v>73.3</v>
      </c>
      <c r="W19" s="8">
        <v>71.599999999999994</v>
      </c>
      <c r="X19" s="6">
        <v>71.7</v>
      </c>
      <c r="Y19" s="6">
        <v>72.900000000000006</v>
      </c>
      <c r="Z19" s="6">
        <v>72.8</v>
      </c>
      <c r="AA19" s="3">
        <v>71.200000000000017</v>
      </c>
      <c r="AB19" s="3">
        <v>70.275000000000006</v>
      </c>
      <c r="AC19" s="3">
        <v>69.100000000000009</v>
      </c>
      <c r="AD19" s="3">
        <v>68.724999999999994</v>
      </c>
      <c r="AE19" s="3">
        <v>67.5</v>
      </c>
      <c r="AF19" s="3">
        <v>67.625</v>
      </c>
    </row>
    <row r="20" spans="1:32" x14ac:dyDescent="0.25">
      <c r="A20" s="4" t="s">
        <v>19</v>
      </c>
      <c r="B20" s="3">
        <v>70.099999999999994</v>
      </c>
      <c r="C20" s="3">
        <v>70.2</v>
      </c>
      <c r="D20" s="3">
        <v>70.400000000000006</v>
      </c>
      <c r="E20" s="3">
        <v>71</v>
      </c>
      <c r="F20" s="3">
        <v>68.5</v>
      </c>
      <c r="G20" s="5">
        <v>66.3</v>
      </c>
      <c r="H20" s="3">
        <v>67.8</v>
      </c>
      <c r="I20" s="3">
        <v>68.900000000000006</v>
      </c>
      <c r="J20" s="3">
        <v>66.7</v>
      </c>
      <c r="K20" s="3">
        <v>65.400000000000006</v>
      </c>
      <c r="L20" s="3">
        <v>65.8</v>
      </c>
      <c r="M20" s="3">
        <v>65.3</v>
      </c>
      <c r="N20" s="5">
        <v>64.900000000000006</v>
      </c>
      <c r="O20" s="2">
        <v>66.400000000000006</v>
      </c>
      <c r="P20" s="2">
        <v>66.599999999999994</v>
      </c>
      <c r="Q20" s="2">
        <v>66.8</v>
      </c>
      <c r="R20" s="2">
        <v>68.099999999999994</v>
      </c>
      <c r="S20" s="3">
        <v>67.099999999999994</v>
      </c>
      <c r="T20" s="3">
        <v>67.400000000000006</v>
      </c>
      <c r="U20" s="3">
        <v>67.5</v>
      </c>
      <c r="V20" s="7">
        <v>70.599999999999994</v>
      </c>
      <c r="W20" s="8">
        <v>72.5</v>
      </c>
      <c r="X20" s="6">
        <v>71.3</v>
      </c>
      <c r="Y20" s="6">
        <v>71.5</v>
      </c>
      <c r="Z20" s="6">
        <v>73.5</v>
      </c>
      <c r="AA20" s="3">
        <v>71.900000000000006</v>
      </c>
      <c r="AB20" s="3">
        <v>70.400000000000006</v>
      </c>
      <c r="AC20" s="3">
        <v>70.099999999999994</v>
      </c>
      <c r="AD20" s="3">
        <v>68.774999999999991</v>
      </c>
      <c r="AE20" s="3">
        <v>67.825000000000003</v>
      </c>
      <c r="AF20" s="3">
        <v>65.300000000000011</v>
      </c>
    </row>
    <row r="21" spans="1:32" x14ac:dyDescent="0.25">
      <c r="A21" s="4" t="s">
        <v>20</v>
      </c>
      <c r="B21" s="3">
        <v>74.099999999999994</v>
      </c>
      <c r="C21" s="3">
        <v>73.7</v>
      </c>
      <c r="D21" s="3">
        <v>74</v>
      </c>
      <c r="E21" s="3">
        <v>73.2</v>
      </c>
      <c r="F21" s="3">
        <v>72.2</v>
      </c>
      <c r="G21" s="5">
        <v>73.599999999999994</v>
      </c>
      <c r="H21" s="3">
        <v>74.2</v>
      </c>
      <c r="I21" s="3">
        <v>72</v>
      </c>
      <c r="J21" s="3">
        <v>72</v>
      </c>
      <c r="K21" s="3">
        <v>71.900000000000006</v>
      </c>
      <c r="L21" s="3">
        <v>72.599999999999994</v>
      </c>
      <c r="M21" s="3">
        <v>76.7</v>
      </c>
      <c r="N21" s="5">
        <v>76.5</v>
      </c>
      <c r="O21" s="2">
        <v>74.900000000000006</v>
      </c>
      <c r="P21" s="2">
        <v>74.599999999999994</v>
      </c>
      <c r="Q21" s="2">
        <v>77.400000000000006</v>
      </c>
      <c r="R21" s="2">
        <v>76.5</v>
      </c>
      <c r="S21" s="3">
        <v>75.5</v>
      </c>
      <c r="T21" s="3">
        <v>74</v>
      </c>
      <c r="U21" s="3">
        <v>73.7</v>
      </c>
      <c r="V21" s="7">
        <v>74.7</v>
      </c>
      <c r="W21" s="8">
        <v>73.900000000000006</v>
      </c>
      <c r="X21" s="6">
        <v>75.3</v>
      </c>
      <c r="Y21" s="6">
        <v>74.3</v>
      </c>
      <c r="Z21" s="6">
        <v>73.900000000000006</v>
      </c>
      <c r="AA21" s="3">
        <v>74.050000000000011</v>
      </c>
      <c r="AB21" s="3">
        <v>73.825000000000003</v>
      </c>
      <c r="AC21" s="3">
        <v>73.900000000000006</v>
      </c>
      <c r="AD21" s="3">
        <v>74.125</v>
      </c>
      <c r="AE21" s="3">
        <v>73.5</v>
      </c>
      <c r="AF21" s="3">
        <v>71.024999999999991</v>
      </c>
    </row>
    <row r="22" spans="1:32" x14ac:dyDescent="0.25">
      <c r="A22" s="4" t="s">
        <v>21</v>
      </c>
      <c r="B22" s="3">
        <v>67.8</v>
      </c>
      <c r="C22" s="3">
        <v>65.599999999999994</v>
      </c>
      <c r="D22" s="3">
        <v>62.8</v>
      </c>
      <c r="E22" s="3">
        <v>62.7</v>
      </c>
      <c r="F22" s="3">
        <v>63.5</v>
      </c>
      <c r="G22" s="5">
        <v>65.5</v>
      </c>
      <c r="H22" s="3">
        <v>64.900000000000006</v>
      </c>
      <c r="I22" s="3">
        <v>63.8</v>
      </c>
      <c r="J22" s="3">
        <v>64.8</v>
      </c>
      <c r="K22" s="3">
        <v>65.5</v>
      </c>
      <c r="L22" s="3">
        <v>64.099999999999994</v>
      </c>
      <c r="M22" s="3">
        <v>65.8</v>
      </c>
      <c r="N22" s="5">
        <v>66.900000000000006</v>
      </c>
      <c r="O22" s="2">
        <v>70.5</v>
      </c>
      <c r="P22" s="2">
        <v>68.7</v>
      </c>
      <c r="Q22" s="2">
        <v>69.599999999999994</v>
      </c>
      <c r="R22" s="2">
        <v>69.900000000000006</v>
      </c>
      <c r="S22" s="3">
        <v>70.7</v>
      </c>
      <c r="T22" s="3">
        <v>72</v>
      </c>
      <c r="U22" s="3">
        <v>71.599999999999994</v>
      </c>
      <c r="V22" s="7">
        <v>72.099999999999994</v>
      </c>
      <c r="W22" s="8">
        <v>71.2</v>
      </c>
      <c r="X22" s="6">
        <v>72.599999999999994</v>
      </c>
      <c r="Y22" s="6">
        <v>71.7</v>
      </c>
      <c r="Z22" s="6">
        <v>70.599999999999994</v>
      </c>
      <c r="AA22" s="3">
        <v>69.650000000000006</v>
      </c>
      <c r="AB22" s="3">
        <v>68.924999999999997</v>
      </c>
      <c r="AC22" s="3">
        <v>69.699999999999989</v>
      </c>
      <c r="AD22" s="3">
        <v>68.474999999999994</v>
      </c>
      <c r="AE22" s="3">
        <v>66.900000000000006</v>
      </c>
      <c r="AF22" s="3">
        <v>66.224999999999994</v>
      </c>
    </row>
    <row r="23" spans="1:32" x14ac:dyDescent="0.25">
      <c r="A23" s="4" t="s">
        <v>22</v>
      </c>
      <c r="B23" s="3">
        <v>61.7</v>
      </c>
      <c r="C23" s="3">
        <v>60.5</v>
      </c>
      <c r="D23" s="3">
        <v>60.3</v>
      </c>
      <c r="E23" s="3">
        <v>60.6</v>
      </c>
      <c r="F23" s="3">
        <v>60</v>
      </c>
      <c r="G23" s="5">
        <v>58.9</v>
      </c>
      <c r="H23" s="3">
        <v>58.6</v>
      </c>
      <c r="I23" s="3">
        <v>60.2</v>
      </c>
      <c r="J23" s="3">
        <v>61.8</v>
      </c>
      <c r="K23" s="3">
        <v>60.7</v>
      </c>
      <c r="L23" s="3">
        <v>60.6</v>
      </c>
      <c r="M23" s="3">
        <v>60.2</v>
      </c>
      <c r="N23" s="4">
        <v>61.7</v>
      </c>
      <c r="O23" s="2">
        <v>62.3</v>
      </c>
      <c r="P23" s="2">
        <v>61.3</v>
      </c>
      <c r="Q23" s="2">
        <v>60.3</v>
      </c>
      <c r="R23" s="2">
        <v>59.9</v>
      </c>
      <c r="S23" s="3">
        <v>60.6</v>
      </c>
      <c r="T23" s="3">
        <v>62.6</v>
      </c>
      <c r="U23" s="3">
        <v>64.3</v>
      </c>
      <c r="V23" s="7">
        <v>63.8</v>
      </c>
      <c r="W23" s="8">
        <v>63.4</v>
      </c>
      <c r="X23" s="6">
        <v>65.2</v>
      </c>
      <c r="Y23" s="6">
        <v>64.3</v>
      </c>
      <c r="Z23" s="6">
        <v>65.7</v>
      </c>
      <c r="AA23" s="3">
        <v>65.125</v>
      </c>
      <c r="AB23" s="3">
        <v>65.375</v>
      </c>
      <c r="AC23" s="3">
        <v>65.3</v>
      </c>
      <c r="AD23" s="3">
        <v>65.825000000000003</v>
      </c>
      <c r="AE23" s="3">
        <v>65.274999999999991</v>
      </c>
      <c r="AF23" s="3">
        <v>63</v>
      </c>
    </row>
    <row r="24" spans="1:32" x14ac:dyDescent="0.25">
      <c r="A24" s="4" t="s">
        <v>23</v>
      </c>
      <c r="B24" s="3">
        <v>72.7</v>
      </c>
      <c r="C24" s="3">
        <v>70.7</v>
      </c>
      <c r="D24" s="3">
        <v>70.900000000000006</v>
      </c>
      <c r="E24" s="3">
        <v>71.7</v>
      </c>
      <c r="F24" s="3">
        <v>72.5</v>
      </c>
      <c r="G24" s="5">
        <v>73.2</v>
      </c>
      <c r="H24" s="3">
        <v>72.3</v>
      </c>
      <c r="I24" s="3">
        <v>70.599999999999994</v>
      </c>
      <c r="J24" s="3">
        <v>70.599999999999994</v>
      </c>
      <c r="K24" s="3">
        <v>72.3</v>
      </c>
      <c r="L24" s="3">
        <v>72</v>
      </c>
      <c r="M24" s="3">
        <v>72.2</v>
      </c>
      <c r="N24" s="5">
        <v>73.3</v>
      </c>
      <c r="O24" s="2">
        <v>73.3</v>
      </c>
      <c r="P24" s="2">
        <v>74.400000000000006</v>
      </c>
      <c r="Q24" s="2">
        <v>76.5</v>
      </c>
      <c r="R24" s="2">
        <v>77.2</v>
      </c>
      <c r="S24" s="3">
        <v>77.099999999999994</v>
      </c>
      <c r="T24" s="3">
        <v>76</v>
      </c>
      <c r="U24" s="3">
        <v>75.599999999999994</v>
      </c>
      <c r="V24" s="7">
        <v>77.099999999999994</v>
      </c>
      <c r="W24" s="8">
        <v>76.400000000000006</v>
      </c>
      <c r="X24" s="6">
        <v>77.400000000000006</v>
      </c>
      <c r="Y24" s="6">
        <v>76.400000000000006</v>
      </c>
      <c r="Z24" s="6">
        <v>75.900000000000006</v>
      </c>
      <c r="AA24" s="3">
        <v>74.5</v>
      </c>
      <c r="AB24" s="3">
        <v>74.474999999999994</v>
      </c>
      <c r="AC24" s="3">
        <v>74.074999999999989</v>
      </c>
      <c r="AD24" s="3">
        <v>74.8</v>
      </c>
      <c r="AE24" s="3">
        <v>73.849999999999994</v>
      </c>
      <c r="AF24" s="3">
        <v>73.875</v>
      </c>
    </row>
    <row r="25" spans="1:32" x14ac:dyDescent="0.25">
      <c r="A25" s="4" t="s">
        <v>24</v>
      </c>
      <c r="B25" s="3">
        <v>72.599999999999994</v>
      </c>
      <c r="C25" s="3">
        <v>70</v>
      </c>
      <c r="D25" s="3">
        <v>68</v>
      </c>
      <c r="E25" s="3">
        <v>68.900000000000006</v>
      </c>
      <c r="F25" s="3">
        <v>69.099999999999994</v>
      </c>
      <c r="G25" s="5">
        <v>68.3</v>
      </c>
      <c r="H25" s="3">
        <v>68</v>
      </c>
      <c r="I25" s="3">
        <v>68.900000000000006</v>
      </c>
      <c r="J25" s="3">
        <v>66.7</v>
      </c>
      <c r="K25" s="3">
        <v>65.8</v>
      </c>
      <c r="L25" s="3">
        <v>68.900000000000006</v>
      </c>
      <c r="M25" s="3">
        <v>73.3</v>
      </c>
      <c r="N25" s="5">
        <v>75.400000000000006</v>
      </c>
      <c r="O25" s="2">
        <v>75.400000000000006</v>
      </c>
      <c r="P25" s="2">
        <v>75.400000000000006</v>
      </c>
      <c r="Q25" s="2">
        <v>76.099999999999994</v>
      </c>
      <c r="R25" s="2">
        <v>76.099999999999994</v>
      </c>
      <c r="S25" s="3">
        <v>76.099999999999994</v>
      </c>
      <c r="T25" s="3">
        <v>77.3</v>
      </c>
      <c r="U25" s="3">
        <v>77.2</v>
      </c>
      <c r="V25" s="7">
        <v>76.400000000000006</v>
      </c>
      <c r="W25" s="8">
        <v>76.5</v>
      </c>
      <c r="X25" s="6">
        <v>75.599999999999994</v>
      </c>
      <c r="Y25" s="6">
        <v>73.5</v>
      </c>
      <c r="Z25" s="6">
        <v>73.099999999999994</v>
      </c>
      <c r="AA25" s="3">
        <v>72.900000000000006</v>
      </c>
      <c r="AB25" s="3">
        <v>72.599999999999994</v>
      </c>
      <c r="AC25" s="3">
        <v>71.275000000000006</v>
      </c>
      <c r="AD25" s="3">
        <v>72.025000000000006</v>
      </c>
      <c r="AE25" s="3">
        <v>73.400000000000006</v>
      </c>
      <c r="AF25" s="3">
        <v>71.424999999999997</v>
      </c>
    </row>
    <row r="26" spans="1:32" x14ac:dyDescent="0.25">
      <c r="A26" s="4" t="s">
        <v>25</v>
      </c>
      <c r="B26" s="3">
        <v>72.3</v>
      </c>
      <c r="C26" s="3">
        <v>69.599999999999994</v>
      </c>
      <c r="D26" s="3">
        <v>70.400000000000006</v>
      </c>
      <c r="E26" s="3">
        <v>72.5</v>
      </c>
      <c r="F26" s="3">
        <v>73.7</v>
      </c>
      <c r="G26" s="5">
        <v>72.2</v>
      </c>
      <c r="H26" s="3">
        <v>69.400000000000006</v>
      </c>
      <c r="I26" s="3">
        <v>71.8</v>
      </c>
      <c r="J26" s="3">
        <v>70.400000000000006</v>
      </c>
      <c r="K26" s="3">
        <v>69.7</v>
      </c>
      <c r="L26" s="3">
        <v>69.2</v>
      </c>
      <c r="M26" s="3">
        <v>71.099999999999994</v>
      </c>
      <c r="N26" s="5">
        <v>73</v>
      </c>
      <c r="O26" s="2">
        <v>73.7</v>
      </c>
      <c r="P26" s="2">
        <v>75.099999999999994</v>
      </c>
      <c r="Q26" s="2">
        <v>74.900000000000006</v>
      </c>
      <c r="R26" s="2">
        <v>75.2</v>
      </c>
      <c r="S26" s="3">
        <v>74.5</v>
      </c>
      <c r="T26" s="3">
        <v>74.900000000000006</v>
      </c>
      <c r="U26" s="3">
        <v>73.400000000000006</v>
      </c>
      <c r="V26" s="7">
        <v>74</v>
      </c>
      <c r="W26" s="8">
        <v>78.8</v>
      </c>
      <c r="X26" s="6">
        <v>76.2</v>
      </c>
      <c r="Y26" s="6">
        <v>74</v>
      </c>
      <c r="Z26" s="6">
        <v>75.400000000000006</v>
      </c>
      <c r="AA26" s="3">
        <v>75.475000000000009</v>
      </c>
      <c r="AB26" s="3">
        <v>74.75</v>
      </c>
      <c r="AC26" s="3">
        <v>74.849999999999994</v>
      </c>
      <c r="AD26" s="3">
        <v>74.199999999999989</v>
      </c>
      <c r="AE26" s="3">
        <v>74.224999999999994</v>
      </c>
      <c r="AF26" s="3">
        <v>73.224999999999994</v>
      </c>
    </row>
    <row r="27" spans="1:32" x14ac:dyDescent="0.25">
      <c r="A27" s="4" t="s">
        <v>26</v>
      </c>
      <c r="B27" s="3">
        <v>69.5</v>
      </c>
      <c r="C27" s="3">
        <v>69.2</v>
      </c>
      <c r="D27" s="3">
        <v>67.8</v>
      </c>
      <c r="E27" s="3">
        <v>66.099999999999994</v>
      </c>
      <c r="F27" s="3">
        <v>64.8</v>
      </c>
      <c r="G27" s="5">
        <v>63.7</v>
      </c>
      <c r="H27" s="3">
        <v>64</v>
      </c>
      <c r="I27" s="3">
        <v>64.2</v>
      </c>
      <c r="J27" s="3">
        <v>65.2</v>
      </c>
      <c r="K27" s="3">
        <v>66.400000000000006</v>
      </c>
      <c r="L27" s="3">
        <v>68.400000000000006</v>
      </c>
      <c r="M27" s="3">
        <v>69.400000000000006</v>
      </c>
      <c r="N27" s="5">
        <v>70.2</v>
      </c>
      <c r="O27" s="2">
        <v>70.5</v>
      </c>
      <c r="P27" s="2">
        <v>70.7</v>
      </c>
      <c r="Q27" s="2">
        <v>72.900000000000006</v>
      </c>
      <c r="R27" s="2">
        <v>74.2</v>
      </c>
      <c r="S27" s="3">
        <v>74</v>
      </c>
      <c r="T27" s="3">
        <v>74.8</v>
      </c>
      <c r="U27" s="3">
        <v>74</v>
      </c>
      <c r="V27" s="7">
        <v>72.400000000000006</v>
      </c>
      <c r="W27" s="8">
        <v>72.3</v>
      </c>
      <c r="X27" s="6">
        <v>71.900000000000006</v>
      </c>
      <c r="Y27" s="6">
        <v>70.400000000000006</v>
      </c>
      <c r="Z27" s="6">
        <v>71.400000000000006</v>
      </c>
      <c r="AA27" s="3">
        <v>72</v>
      </c>
      <c r="AB27" s="3">
        <v>71.225000000000009</v>
      </c>
      <c r="AC27" s="3">
        <v>71.150000000000006</v>
      </c>
      <c r="AD27" s="3">
        <v>70.75</v>
      </c>
      <c r="AE27" s="3">
        <v>71.325000000000003</v>
      </c>
      <c r="AF27" s="3">
        <v>70.525000000000006</v>
      </c>
    </row>
    <row r="28" spans="1:32" x14ac:dyDescent="0.25">
      <c r="A28" s="4" t="s">
        <v>27</v>
      </c>
      <c r="B28" s="3">
        <v>66.400000000000006</v>
      </c>
      <c r="C28" s="3">
        <v>66.5</v>
      </c>
      <c r="D28" s="3">
        <v>64.400000000000006</v>
      </c>
      <c r="E28" s="3">
        <v>65</v>
      </c>
      <c r="F28" s="3">
        <v>65.400000000000006</v>
      </c>
      <c r="G28" s="5">
        <v>67.900000000000006</v>
      </c>
      <c r="H28" s="3">
        <v>69.099999999999994</v>
      </c>
      <c r="I28" s="3">
        <v>69.599999999999994</v>
      </c>
      <c r="J28" s="3">
        <v>69.900000000000006</v>
      </c>
      <c r="K28" s="3">
        <v>69.7</v>
      </c>
      <c r="L28" s="3">
        <v>68.8</v>
      </c>
      <c r="M28" s="3">
        <v>68.7</v>
      </c>
      <c r="N28" s="5">
        <v>68.599999999999994</v>
      </c>
      <c r="O28" s="2">
        <v>67.5</v>
      </c>
      <c r="P28" s="2">
        <v>68.599999999999994</v>
      </c>
      <c r="Q28" s="2">
        <v>70.599999999999994</v>
      </c>
      <c r="R28" s="2">
        <v>70.2</v>
      </c>
      <c r="S28" s="3">
        <v>68.3</v>
      </c>
      <c r="T28" s="3">
        <v>69.400000000000006</v>
      </c>
      <c r="U28" s="3">
        <v>71.5</v>
      </c>
      <c r="V28" s="7">
        <v>72.400000000000006</v>
      </c>
      <c r="W28" s="8">
        <v>70.400000000000006</v>
      </c>
      <c r="X28" s="6">
        <v>69.5</v>
      </c>
      <c r="Y28" s="6">
        <v>67.3</v>
      </c>
      <c r="Z28" s="6">
        <v>70.3</v>
      </c>
      <c r="AA28" s="3">
        <v>70.724999999999994</v>
      </c>
      <c r="AB28" s="3">
        <v>68.125</v>
      </c>
      <c r="AC28" s="3">
        <v>68.375</v>
      </c>
      <c r="AD28" s="3">
        <v>67.849999999999994</v>
      </c>
      <c r="AE28" s="3">
        <v>67.45</v>
      </c>
      <c r="AF28" s="3">
        <v>66.875</v>
      </c>
    </row>
    <row r="29" spans="1:32" x14ac:dyDescent="0.25">
      <c r="A29" s="4" t="s">
        <v>28</v>
      </c>
      <c r="B29" s="3">
        <v>69.3</v>
      </c>
      <c r="C29" s="3">
        <v>68.5</v>
      </c>
      <c r="D29" s="3">
        <v>68.3</v>
      </c>
      <c r="E29" s="3">
        <v>66.8</v>
      </c>
      <c r="F29" s="3">
        <v>66.599999999999994</v>
      </c>
      <c r="G29" s="5">
        <v>67.2</v>
      </c>
      <c r="H29" s="3">
        <v>67.3</v>
      </c>
      <c r="I29" s="3">
        <v>67.5</v>
      </c>
      <c r="J29" s="3">
        <v>68.400000000000006</v>
      </c>
      <c r="K29" s="3">
        <v>67.7</v>
      </c>
      <c r="L29" s="3">
        <v>68</v>
      </c>
      <c r="M29" s="3">
        <v>67.099999999999994</v>
      </c>
      <c r="N29" s="5">
        <v>66.8</v>
      </c>
      <c r="O29" s="2">
        <v>66.7</v>
      </c>
      <c r="P29" s="2">
        <v>69.900000000000006</v>
      </c>
      <c r="Q29" s="2">
        <v>70.900000000000006</v>
      </c>
      <c r="R29" s="2">
        <v>70.2</v>
      </c>
      <c r="S29" s="3">
        <v>70.099999999999994</v>
      </c>
      <c r="T29" s="3">
        <v>68.5</v>
      </c>
      <c r="U29" s="3">
        <v>69.5</v>
      </c>
      <c r="V29" s="7">
        <v>71.2</v>
      </c>
      <c r="W29" s="8">
        <v>70.2</v>
      </c>
      <c r="X29" s="6">
        <v>67.599999999999994</v>
      </c>
      <c r="Y29" s="6">
        <v>68.2</v>
      </c>
      <c r="Z29" s="6">
        <v>69.599999999999994</v>
      </c>
      <c r="AA29" s="3">
        <v>70.25</v>
      </c>
      <c r="AB29" s="3">
        <v>70.375</v>
      </c>
      <c r="AC29" s="3">
        <v>68.974999999999994</v>
      </c>
      <c r="AD29" s="3">
        <v>69.349999999999994</v>
      </c>
      <c r="AE29" s="3">
        <v>68.175000000000011</v>
      </c>
      <c r="AF29" s="3">
        <v>66.75</v>
      </c>
    </row>
    <row r="30" spans="1:32" x14ac:dyDescent="0.25">
      <c r="A30" s="4" t="s">
        <v>29</v>
      </c>
      <c r="B30" s="3">
        <v>58.9</v>
      </c>
      <c r="C30" s="3">
        <v>57</v>
      </c>
      <c r="D30" s="3">
        <v>54.5</v>
      </c>
      <c r="E30" s="3">
        <v>54.1</v>
      </c>
      <c r="F30" s="3">
        <v>54.3</v>
      </c>
      <c r="G30" s="5">
        <v>54.3</v>
      </c>
      <c r="H30" s="3">
        <v>55.8</v>
      </c>
      <c r="I30" s="3">
        <v>55.8</v>
      </c>
      <c r="J30" s="3">
        <v>55.1</v>
      </c>
      <c r="K30" s="3">
        <v>55.8</v>
      </c>
      <c r="L30" s="3">
        <v>55.8</v>
      </c>
      <c r="M30" s="3">
        <v>58.6</v>
      </c>
      <c r="N30" s="5">
        <v>61.1</v>
      </c>
      <c r="O30" s="2">
        <v>61.2</v>
      </c>
      <c r="P30" s="2">
        <v>61.4</v>
      </c>
      <c r="Q30" s="2">
        <v>63.7</v>
      </c>
      <c r="R30" s="2">
        <v>64</v>
      </c>
      <c r="S30" s="3">
        <v>64.599999999999994</v>
      </c>
      <c r="T30" s="3">
        <v>65.3</v>
      </c>
      <c r="U30" s="3">
        <v>64.8</v>
      </c>
      <c r="V30" s="7">
        <v>65.7</v>
      </c>
      <c r="W30" s="8">
        <v>63.4</v>
      </c>
      <c r="X30" s="6">
        <v>65.7</v>
      </c>
      <c r="Y30" s="6">
        <v>63.3</v>
      </c>
      <c r="Z30" s="6">
        <v>63.6</v>
      </c>
      <c r="AA30" s="3">
        <v>62.400000000000006</v>
      </c>
      <c r="AB30" s="3">
        <v>59.75</v>
      </c>
      <c r="AC30" s="3">
        <v>56.225000000000001</v>
      </c>
      <c r="AD30" s="3">
        <v>55.75</v>
      </c>
      <c r="AE30" s="3">
        <v>56.024999999999999</v>
      </c>
      <c r="AF30" s="3">
        <v>55.924999999999997</v>
      </c>
    </row>
    <row r="31" spans="1:32" x14ac:dyDescent="0.25">
      <c r="A31" s="4" t="s">
        <v>30</v>
      </c>
      <c r="B31" s="3">
        <v>67.099999999999994</v>
      </c>
      <c r="C31" s="3">
        <v>65.5</v>
      </c>
      <c r="D31" s="3">
        <v>64.8</v>
      </c>
      <c r="E31" s="3">
        <v>66.400000000000006</v>
      </c>
      <c r="F31" s="3">
        <v>67.900000000000006</v>
      </c>
      <c r="G31" s="5">
        <v>67</v>
      </c>
      <c r="H31" s="3">
        <v>65</v>
      </c>
      <c r="I31" s="3">
        <v>66.8</v>
      </c>
      <c r="J31" s="3">
        <v>66.599999999999994</v>
      </c>
      <c r="K31" s="3">
        <v>65.400000000000006</v>
      </c>
      <c r="L31" s="3">
        <v>65.099999999999994</v>
      </c>
      <c r="M31" s="3">
        <v>66</v>
      </c>
      <c r="N31" s="5">
        <v>65</v>
      </c>
      <c r="O31" s="2">
        <v>66.8</v>
      </c>
      <c r="P31" s="2">
        <v>69.599999999999994</v>
      </c>
      <c r="Q31" s="2">
        <v>70.2</v>
      </c>
      <c r="R31" s="2">
        <v>69.2</v>
      </c>
      <c r="S31" s="3">
        <v>68.400000000000006</v>
      </c>
      <c r="T31" s="3">
        <v>69.5</v>
      </c>
      <c r="U31" s="3">
        <v>74.400000000000006</v>
      </c>
      <c r="V31" s="7">
        <v>73.3</v>
      </c>
      <c r="W31" s="8">
        <v>74</v>
      </c>
      <c r="X31" s="6">
        <v>74.2</v>
      </c>
      <c r="Y31" s="6">
        <v>73.8</v>
      </c>
      <c r="Z31" s="6">
        <v>75</v>
      </c>
      <c r="AA31" s="3">
        <v>76.025000000000006</v>
      </c>
      <c r="AB31" s="3">
        <v>74.875</v>
      </c>
      <c r="AC31" s="3">
        <v>74.125</v>
      </c>
      <c r="AD31" s="3">
        <v>74.75</v>
      </c>
      <c r="AE31" s="3">
        <v>74.125</v>
      </c>
      <c r="AF31" s="3">
        <v>72.199999999999989</v>
      </c>
    </row>
    <row r="32" spans="1:32" x14ac:dyDescent="0.25">
      <c r="A32" s="4" t="s">
        <v>31</v>
      </c>
      <c r="B32" s="3">
        <v>63.4</v>
      </c>
      <c r="C32" s="3">
        <v>62.3</v>
      </c>
      <c r="D32" s="3">
        <v>63.3</v>
      </c>
      <c r="E32" s="3">
        <v>64</v>
      </c>
      <c r="F32" s="3">
        <v>64.8</v>
      </c>
      <c r="G32" s="5">
        <v>65.7</v>
      </c>
      <c r="H32" s="3">
        <v>65</v>
      </c>
      <c r="I32" s="3">
        <v>64.8</v>
      </c>
      <c r="J32" s="3">
        <v>64.599999999999994</v>
      </c>
      <c r="K32" s="3">
        <v>64.5</v>
      </c>
      <c r="L32" s="3">
        <v>64.099999999999994</v>
      </c>
      <c r="M32" s="3">
        <v>64.900000000000006</v>
      </c>
      <c r="N32" s="5">
        <v>64.599999999999994</v>
      </c>
      <c r="O32" s="2">
        <v>63.1</v>
      </c>
      <c r="P32" s="2">
        <v>63.1</v>
      </c>
      <c r="Q32" s="2">
        <v>64.5</v>
      </c>
      <c r="R32" s="2">
        <v>66.2</v>
      </c>
      <c r="S32" s="3">
        <v>66.5</v>
      </c>
      <c r="T32" s="3">
        <v>66.900000000000006</v>
      </c>
      <c r="U32" s="3">
        <v>66.900000000000006</v>
      </c>
      <c r="V32" s="7">
        <v>68.8</v>
      </c>
      <c r="W32" s="8">
        <v>70.099999999999994</v>
      </c>
      <c r="X32" s="6">
        <v>69</v>
      </c>
      <c r="Y32" s="6">
        <v>68.3</v>
      </c>
      <c r="Z32" s="6">
        <v>67.3</v>
      </c>
      <c r="AA32" s="3">
        <v>65.900000000000006</v>
      </c>
      <c r="AB32" s="3">
        <v>66.5</v>
      </c>
      <c r="AC32" s="3">
        <v>66.375</v>
      </c>
      <c r="AD32" s="3">
        <v>66.550000000000011</v>
      </c>
      <c r="AE32" s="3">
        <v>64.949999999999989</v>
      </c>
      <c r="AF32" s="3">
        <v>65.150000000000006</v>
      </c>
    </row>
    <row r="33" spans="1:32" x14ac:dyDescent="0.25">
      <c r="A33" s="4" t="s">
        <v>32</v>
      </c>
      <c r="B33" s="3">
        <v>68</v>
      </c>
      <c r="C33" s="3">
        <v>68.2</v>
      </c>
      <c r="D33" s="3">
        <v>67.8</v>
      </c>
      <c r="E33" s="3">
        <v>67.2</v>
      </c>
      <c r="F33" s="3">
        <v>65.400000000000006</v>
      </c>
      <c r="G33" s="5">
        <v>65.5</v>
      </c>
      <c r="H33" s="3">
        <v>68.599999999999994</v>
      </c>
      <c r="I33" s="3">
        <v>69.5</v>
      </c>
      <c r="J33" s="3">
        <v>70.5</v>
      </c>
      <c r="K33" s="3">
        <v>69.099999999999994</v>
      </c>
      <c r="L33" s="3">
        <v>66.8</v>
      </c>
      <c r="M33" s="3">
        <v>67</v>
      </c>
      <c r="N33" s="5">
        <v>67.099999999999994</v>
      </c>
      <c r="O33" s="2">
        <v>69.599999999999994</v>
      </c>
      <c r="P33" s="2">
        <v>71.3</v>
      </c>
      <c r="Q33" s="2">
        <v>72.599999999999994</v>
      </c>
      <c r="R33" s="2">
        <v>73.7</v>
      </c>
      <c r="S33" s="3">
        <v>70.8</v>
      </c>
      <c r="T33" s="3">
        <v>70</v>
      </c>
      <c r="U33" s="3">
        <v>70.3</v>
      </c>
      <c r="V33" s="7">
        <v>71.5</v>
      </c>
      <c r="W33" s="8">
        <v>71.400000000000006</v>
      </c>
      <c r="X33" s="6">
        <v>72</v>
      </c>
      <c r="Y33" s="6">
        <v>71.5</v>
      </c>
      <c r="Z33" s="6">
        <v>70.400000000000006</v>
      </c>
      <c r="AA33" s="3">
        <v>69.050000000000011</v>
      </c>
      <c r="AB33" s="3">
        <v>68.625</v>
      </c>
      <c r="AC33" s="3">
        <v>69.150000000000006</v>
      </c>
      <c r="AD33" s="3">
        <v>66.775000000000006</v>
      </c>
      <c r="AE33" s="3">
        <v>67.349999999999994</v>
      </c>
      <c r="AF33" s="3">
        <v>66.324999999999989</v>
      </c>
    </row>
    <row r="34" spans="1:32" x14ac:dyDescent="0.25">
      <c r="A34" s="4" t="s">
        <v>33</v>
      </c>
      <c r="B34" s="3">
        <v>51.1</v>
      </c>
      <c r="C34" s="3">
        <v>50.3</v>
      </c>
      <c r="D34" s="3">
        <v>51.3</v>
      </c>
      <c r="E34" s="3">
        <v>52</v>
      </c>
      <c r="F34" s="3">
        <v>50.7</v>
      </c>
      <c r="G34" s="5">
        <v>52.3</v>
      </c>
      <c r="H34" s="3">
        <v>53.3</v>
      </c>
      <c r="I34" s="3">
        <v>52.6</v>
      </c>
      <c r="J34" s="3">
        <v>53.3</v>
      </c>
      <c r="K34" s="3">
        <v>52.8</v>
      </c>
      <c r="L34" s="3">
        <v>52.5</v>
      </c>
      <c r="M34" s="3">
        <v>52.7</v>
      </c>
      <c r="N34" s="5">
        <v>52.7</v>
      </c>
      <c r="O34" s="2">
        <v>52.6</v>
      </c>
      <c r="P34" s="2">
        <v>52.8</v>
      </c>
      <c r="Q34" s="2">
        <v>52.8</v>
      </c>
      <c r="R34" s="2">
        <v>53.4</v>
      </c>
      <c r="S34" s="3">
        <v>53.9</v>
      </c>
      <c r="T34" s="3">
        <v>54.8</v>
      </c>
      <c r="U34" s="3">
        <v>54.3</v>
      </c>
      <c r="V34" s="7">
        <v>54.8</v>
      </c>
      <c r="W34" s="8">
        <v>55.9</v>
      </c>
      <c r="X34" s="6">
        <v>55.7</v>
      </c>
      <c r="Y34" s="6">
        <v>55.9</v>
      </c>
      <c r="Z34" s="6">
        <v>55</v>
      </c>
      <c r="AA34" s="3">
        <v>54.375000000000007</v>
      </c>
      <c r="AB34" s="3">
        <v>54.45</v>
      </c>
      <c r="AC34" s="3">
        <v>53.599999999999994</v>
      </c>
      <c r="AD34" s="3">
        <v>53.574999999999996</v>
      </c>
      <c r="AE34" s="3">
        <v>53.024999999999999</v>
      </c>
      <c r="AF34" s="3">
        <v>52.924999999999997</v>
      </c>
    </row>
    <row r="35" spans="1:32" x14ac:dyDescent="0.25">
      <c r="A35" s="4" t="s">
        <v>34</v>
      </c>
      <c r="B35" s="3">
        <v>68.8</v>
      </c>
      <c r="C35" s="3">
        <v>68</v>
      </c>
      <c r="D35" s="3">
        <v>68.2</v>
      </c>
      <c r="E35" s="3">
        <v>68.400000000000006</v>
      </c>
      <c r="F35" s="3">
        <v>68.3</v>
      </c>
      <c r="G35" s="5">
        <v>69.400000000000006</v>
      </c>
      <c r="H35" s="3">
        <v>69</v>
      </c>
      <c r="I35" s="3">
        <v>69.3</v>
      </c>
      <c r="J35" s="3">
        <v>68.599999999999994</v>
      </c>
      <c r="K35" s="3">
        <v>68.8</v>
      </c>
      <c r="L35" s="3">
        <v>68.7</v>
      </c>
      <c r="M35" s="3">
        <v>70.099999999999994</v>
      </c>
      <c r="N35" s="5">
        <v>70.400000000000006</v>
      </c>
      <c r="O35" s="2">
        <v>70.2</v>
      </c>
      <c r="P35" s="2">
        <v>71.3</v>
      </c>
      <c r="Q35" s="2">
        <v>71.7</v>
      </c>
      <c r="R35" s="2">
        <v>71.099999999999994</v>
      </c>
      <c r="S35" s="3">
        <v>71.3</v>
      </c>
      <c r="T35" s="3">
        <v>70</v>
      </c>
      <c r="U35" s="3">
        <v>70</v>
      </c>
      <c r="V35" s="7">
        <v>69.8</v>
      </c>
      <c r="W35" s="8">
        <v>70.900000000000006</v>
      </c>
      <c r="X35" s="6">
        <v>70.2</v>
      </c>
      <c r="Y35" s="6">
        <v>70.3</v>
      </c>
      <c r="Z35" s="6">
        <v>69.400000000000006</v>
      </c>
      <c r="AA35" s="3">
        <v>70.099999999999994</v>
      </c>
      <c r="AB35" s="3">
        <v>69.474999999999994</v>
      </c>
      <c r="AC35" s="3">
        <v>68.324999999999989</v>
      </c>
      <c r="AD35" s="3">
        <v>67.174999999999997</v>
      </c>
      <c r="AE35" s="3">
        <v>67.375</v>
      </c>
      <c r="AF35" s="3">
        <v>66.425000000000011</v>
      </c>
    </row>
    <row r="36" spans="1:32" x14ac:dyDescent="0.25">
      <c r="A36" s="4" t="s">
        <v>35</v>
      </c>
      <c r="B36" s="3">
        <v>70.099999999999994</v>
      </c>
      <c r="C36" s="3">
        <v>69.900000000000006</v>
      </c>
      <c r="D36" s="3">
        <v>69.2</v>
      </c>
      <c r="E36" s="3">
        <v>68.900000000000006</v>
      </c>
      <c r="F36" s="3">
        <v>67.7</v>
      </c>
      <c r="G36" s="5">
        <v>67.099999999999994</v>
      </c>
      <c r="H36" s="3">
        <v>67.2</v>
      </c>
      <c r="I36" s="3">
        <v>65.400000000000006</v>
      </c>
      <c r="J36" s="3">
        <v>63.7</v>
      </c>
      <c r="K36" s="3">
        <v>62.7</v>
      </c>
      <c r="L36" s="3">
        <v>63.3</v>
      </c>
      <c r="M36" s="3">
        <v>67.3</v>
      </c>
      <c r="N36" s="5">
        <v>68.2</v>
      </c>
      <c r="O36" s="2">
        <v>68.099999999999994</v>
      </c>
      <c r="P36" s="2">
        <v>68</v>
      </c>
      <c r="Q36" s="2">
        <v>70.099999999999994</v>
      </c>
      <c r="R36" s="2">
        <v>70.7</v>
      </c>
      <c r="S36" s="3">
        <v>71</v>
      </c>
      <c r="T36" s="3">
        <v>69.400000000000006</v>
      </c>
      <c r="U36" s="3">
        <v>68.7</v>
      </c>
      <c r="V36" s="7">
        <v>70</v>
      </c>
      <c r="W36" s="8">
        <v>68.5</v>
      </c>
      <c r="X36" s="6">
        <v>68.3</v>
      </c>
      <c r="Y36" s="6">
        <v>66</v>
      </c>
      <c r="Z36" s="6">
        <v>66.599999999999994</v>
      </c>
      <c r="AA36" s="3">
        <v>65.7</v>
      </c>
      <c r="AB36" s="3">
        <v>67.125</v>
      </c>
      <c r="AC36" s="3">
        <v>68.325000000000003</v>
      </c>
      <c r="AD36" s="3">
        <v>66.199999999999989</v>
      </c>
      <c r="AE36" s="3">
        <v>68</v>
      </c>
      <c r="AF36" s="3">
        <v>64.600000000000009</v>
      </c>
    </row>
    <row r="37" spans="1:32" x14ac:dyDescent="0.25">
      <c r="A37" s="4" t="s">
        <v>36</v>
      </c>
      <c r="B37" s="3">
        <v>67.7</v>
      </c>
      <c r="C37" s="3">
        <v>67.900000000000006</v>
      </c>
      <c r="D37" s="3">
        <v>68.2</v>
      </c>
      <c r="E37" s="3">
        <v>68.599999999999994</v>
      </c>
      <c r="F37" s="3">
        <v>69.599999999999994</v>
      </c>
      <c r="G37" s="5">
        <v>69.599999999999994</v>
      </c>
      <c r="H37" s="3">
        <v>68.7</v>
      </c>
      <c r="I37" s="3">
        <v>68.7</v>
      </c>
      <c r="J37" s="3">
        <v>69.099999999999994</v>
      </c>
      <c r="K37" s="3">
        <v>68.5</v>
      </c>
      <c r="L37" s="3">
        <v>67.400000000000006</v>
      </c>
      <c r="M37" s="3">
        <v>67.900000000000006</v>
      </c>
      <c r="N37" s="5">
        <v>69.2</v>
      </c>
      <c r="O37" s="2">
        <v>69</v>
      </c>
      <c r="P37" s="2">
        <v>70.7</v>
      </c>
      <c r="Q37" s="2">
        <v>70.7</v>
      </c>
      <c r="R37" s="2">
        <v>71.3</v>
      </c>
      <c r="S37" s="3">
        <v>71.2</v>
      </c>
      <c r="T37" s="3">
        <v>72.099999999999994</v>
      </c>
      <c r="U37" s="3">
        <v>72.8</v>
      </c>
      <c r="V37" s="7">
        <v>73.099999999999994</v>
      </c>
      <c r="W37" s="8">
        <v>73.3</v>
      </c>
      <c r="X37" s="6">
        <v>72.099999999999994</v>
      </c>
      <c r="Y37" s="6">
        <v>71.400000000000006</v>
      </c>
      <c r="Z37" s="6">
        <v>70.8</v>
      </c>
      <c r="AA37" s="3">
        <v>69.75</v>
      </c>
      <c r="AB37" s="3">
        <v>69.75</v>
      </c>
      <c r="AC37" s="3">
        <v>68.899999999999991</v>
      </c>
      <c r="AD37" s="3">
        <v>67.825000000000003</v>
      </c>
      <c r="AE37" s="3">
        <v>67.875</v>
      </c>
      <c r="AF37" s="3">
        <v>67.375</v>
      </c>
    </row>
    <row r="38" spans="1:32" x14ac:dyDescent="0.25">
      <c r="A38" s="4" t="s">
        <v>37</v>
      </c>
      <c r="B38" s="3">
        <v>71</v>
      </c>
      <c r="C38" s="3">
        <v>70.5</v>
      </c>
      <c r="D38" s="3">
        <v>69.7</v>
      </c>
      <c r="E38" s="3">
        <v>70.900000000000006</v>
      </c>
      <c r="F38" s="3">
        <v>72.099999999999994</v>
      </c>
      <c r="G38" s="5">
        <v>71.400000000000006</v>
      </c>
      <c r="H38" s="3">
        <v>70.3</v>
      </c>
      <c r="I38" s="3">
        <v>69.2</v>
      </c>
      <c r="J38" s="3">
        <v>68.900000000000006</v>
      </c>
      <c r="K38" s="3">
        <v>70.3</v>
      </c>
      <c r="L38" s="3">
        <v>68.5</v>
      </c>
      <c r="M38" s="3">
        <v>69.8</v>
      </c>
      <c r="N38" s="5">
        <v>68.400000000000006</v>
      </c>
      <c r="O38" s="2">
        <v>68.5</v>
      </c>
      <c r="P38" s="2">
        <v>69.7</v>
      </c>
      <c r="Q38" s="2">
        <v>71.5</v>
      </c>
      <c r="R38" s="2">
        <v>72.7</v>
      </c>
      <c r="S38" s="3">
        <v>71.5</v>
      </c>
      <c r="T38" s="3">
        <v>69.599999999999994</v>
      </c>
      <c r="U38" s="3">
        <v>69.099999999999994</v>
      </c>
      <c r="V38" s="7">
        <v>71.099999999999994</v>
      </c>
      <c r="W38" s="8">
        <v>72.900000000000006</v>
      </c>
      <c r="X38" s="6">
        <v>71.599999999999994</v>
      </c>
      <c r="Y38" s="6">
        <v>70.3</v>
      </c>
      <c r="Z38" s="6">
        <v>70.400000000000006</v>
      </c>
      <c r="AA38" s="3">
        <v>69.599999999999994</v>
      </c>
      <c r="AB38" s="3">
        <v>69.150000000000006</v>
      </c>
      <c r="AC38" s="3">
        <v>69.424999999999997</v>
      </c>
      <c r="AD38" s="3">
        <v>68.775000000000006</v>
      </c>
      <c r="AE38" s="3">
        <v>69.900000000000006</v>
      </c>
      <c r="AF38" s="3">
        <v>69.3</v>
      </c>
    </row>
    <row r="39" spans="1:32" x14ac:dyDescent="0.25">
      <c r="A39" s="4" t="s">
        <v>38</v>
      </c>
      <c r="B39" s="3">
        <v>61.9</v>
      </c>
      <c r="C39" s="3">
        <v>61.5</v>
      </c>
      <c r="D39" s="3">
        <v>63.9</v>
      </c>
      <c r="E39" s="3">
        <v>64.599999999999994</v>
      </c>
      <c r="F39" s="3">
        <v>64</v>
      </c>
      <c r="G39" s="5">
        <v>63.4</v>
      </c>
      <c r="H39" s="3">
        <v>64.400000000000006</v>
      </c>
      <c r="I39" s="3">
        <v>65.2</v>
      </c>
      <c r="J39" s="3">
        <v>64.3</v>
      </c>
      <c r="K39" s="3">
        <v>63.8</v>
      </c>
      <c r="L39" s="3">
        <v>63.9</v>
      </c>
      <c r="M39" s="3">
        <v>63.2</v>
      </c>
      <c r="N39" s="5">
        <v>63.1</v>
      </c>
      <c r="O39" s="2">
        <v>61</v>
      </c>
      <c r="P39" s="2">
        <v>63.4</v>
      </c>
      <c r="Q39" s="2">
        <v>64.3</v>
      </c>
      <c r="R39" s="2">
        <v>65.3</v>
      </c>
      <c r="S39" s="3">
        <v>65.8</v>
      </c>
      <c r="T39" s="3">
        <v>66.2</v>
      </c>
      <c r="U39" s="3">
        <v>68</v>
      </c>
      <c r="V39" s="7">
        <v>69</v>
      </c>
      <c r="W39" s="8">
        <v>68.2</v>
      </c>
      <c r="X39" s="6">
        <v>68.099999999999994</v>
      </c>
      <c r="Y39" s="6">
        <v>65.7</v>
      </c>
      <c r="Z39" s="6">
        <v>66.2</v>
      </c>
      <c r="AA39" s="3">
        <v>68.175000000000011</v>
      </c>
      <c r="AB39" s="3">
        <v>66.25</v>
      </c>
      <c r="AC39" s="3">
        <v>66.424999999999997</v>
      </c>
      <c r="AD39" s="3">
        <v>66.099999999999994</v>
      </c>
      <c r="AE39" s="3">
        <v>64.224999999999994</v>
      </c>
      <c r="AF39" s="3">
        <v>62.849999999999994</v>
      </c>
    </row>
    <row r="40" spans="1:32" x14ac:dyDescent="0.25">
      <c r="A40" s="4" t="s">
        <v>39</v>
      </c>
      <c r="B40" s="3">
        <v>71.099999999999994</v>
      </c>
      <c r="C40" s="3">
        <v>71.599999999999994</v>
      </c>
      <c r="D40" s="3">
        <v>72.3</v>
      </c>
      <c r="E40" s="3">
        <v>71.8</v>
      </c>
      <c r="F40" s="3">
        <v>72.099999999999994</v>
      </c>
      <c r="G40" s="5">
        <v>72.8</v>
      </c>
      <c r="H40" s="3">
        <v>73.8</v>
      </c>
      <c r="I40" s="3">
        <v>74</v>
      </c>
      <c r="J40" s="3">
        <v>73.099999999999994</v>
      </c>
      <c r="K40" s="3">
        <v>72</v>
      </c>
      <c r="L40" s="3">
        <v>71.8</v>
      </c>
      <c r="M40" s="3">
        <v>71.5</v>
      </c>
      <c r="N40" s="5">
        <v>71.7</v>
      </c>
      <c r="O40" s="2">
        <v>73.3</v>
      </c>
      <c r="P40" s="2">
        <v>73.900000000000006</v>
      </c>
      <c r="Q40" s="2">
        <v>75.2</v>
      </c>
      <c r="R40" s="2">
        <v>74.7</v>
      </c>
      <c r="S40" s="3">
        <v>74.3</v>
      </c>
      <c r="T40" s="3">
        <v>74</v>
      </c>
      <c r="U40" s="3">
        <v>73.7</v>
      </c>
      <c r="V40" s="7">
        <v>74.900000000000006</v>
      </c>
      <c r="W40" s="8">
        <v>73.3</v>
      </c>
      <c r="X40" s="6">
        <v>73.2</v>
      </c>
      <c r="Y40" s="6">
        <v>72.900000000000006</v>
      </c>
      <c r="Z40" s="6">
        <v>72.599999999999994</v>
      </c>
      <c r="AA40" s="3">
        <v>72.199999999999989</v>
      </c>
      <c r="AB40" s="3">
        <v>72.150000000000006</v>
      </c>
      <c r="AC40" s="3">
        <v>71.150000000000006</v>
      </c>
      <c r="AD40" s="3">
        <v>71</v>
      </c>
      <c r="AE40" s="3">
        <v>71.5</v>
      </c>
      <c r="AF40" s="3">
        <v>69.675000000000011</v>
      </c>
    </row>
    <row r="41" spans="1:32" x14ac:dyDescent="0.25">
      <c r="A41" s="4" t="s">
        <v>40</v>
      </c>
      <c r="B41" s="3">
        <v>60.9</v>
      </c>
      <c r="C41" s="3">
        <v>61.4</v>
      </c>
      <c r="D41" s="3">
        <v>62.2</v>
      </c>
      <c r="E41" s="3">
        <v>60.4</v>
      </c>
      <c r="F41" s="3">
        <v>62</v>
      </c>
      <c r="G41" s="5">
        <v>61.2</v>
      </c>
      <c r="H41" s="3">
        <v>58.5</v>
      </c>
      <c r="I41" s="3">
        <v>58.2</v>
      </c>
      <c r="J41" s="3">
        <v>56.8</v>
      </c>
      <c r="K41" s="3">
        <v>57.6</v>
      </c>
      <c r="L41" s="3">
        <v>56.5</v>
      </c>
      <c r="M41" s="3">
        <v>57.9</v>
      </c>
      <c r="N41" s="5">
        <v>56.6</v>
      </c>
      <c r="O41" s="2">
        <v>58.7</v>
      </c>
      <c r="P41" s="2">
        <v>59.8</v>
      </c>
      <c r="Q41" s="2">
        <v>60.6</v>
      </c>
      <c r="R41" s="2">
        <v>61.5</v>
      </c>
      <c r="S41" s="3">
        <v>60.1</v>
      </c>
      <c r="T41" s="3">
        <v>59.4</v>
      </c>
      <c r="U41" s="3">
        <v>59.9</v>
      </c>
      <c r="V41" s="7">
        <v>61.5</v>
      </c>
      <c r="W41" s="8">
        <v>63.1</v>
      </c>
      <c r="X41" s="6">
        <v>64.599999999999994</v>
      </c>
      <c r="Y41" s="6">
        <v>64.900000000000006</v>
      </c>
      <c r="Z41" s="6">
        <v>64.5</v>
      </c>
      <c r="AA41" s="3">
        <v>62.849999999999994</v>
      </c>
      <c r="AB41" s="3">
        <v>62.8</v>
      </c>
      <c r="AC41" s="3">
        <v>63.400000000000006</v>
      </c>
      <c r="AD41" s="3">
        <v>62.075000000000003</v>
      </c>
      <c r="AE41" s="3">
        <v>61.525000000000006</v>
      </c>
      <c r="AF41" s="3">
        <v>61.875</v>
      </c>
    </row>
    <row r="42" spans="1:32" x14ac:dyDescent="0.25">
      <c r="A42" s="4" t="s">
        <v>41</v>
      </c>
      <c r="B42" s="3">
        <v>69.099999999999994</v>
      </c>
      <c r="C42" s="3">
        <v>72</v>
      </c>
      <c r="D42" s="3">
        <v>70.3</v>
      </c>
      <c r="E42" s="3">
        <v>72.8</v>
      </c>
      <c r="F42" s="3">
        <v>73.8</v>
      </c>
      <c r="G42" s="5">
        <v>71</v>
      </c>
      <c r="H42" s="3">
        <v>71.400000000000006</v>
      </c>
      <c r="I42" s="3">
        <v>73.099999999999994</v>
      </c>
      <c r="J42" s="3">
        <v>71</v>
      </c>
      <c r="K42" s="3">
        <v>71.099999999999994</v>
      </c>
      <c r="L42" s="3">
        <v>72</v>
      </c>
      <c r="M42" s="3">
        <v>71.3</v>
      </c>
      <c r="N42" s="5">
        <v>72.900000000000006</v>
      </c>
      <c r="O42" s="2">
        <v>74.099999999999994</v>
      </c>
      <c r="P42" s="2">
        <v>76.599999999999994</v>
      </c>
      <c r="Q42" s="2">
        <v>77.099999999999994</v>
      </c>
      <c r="R42" s="2">
        <v>76.5</v>
      </c>
      <c r="S42" s="3">
        <v>76.099999999999994</v>
      </c>
      <c r="T42" s="3">
        <v>77.5</v>
      </c>
      <c r="U42" s="3">
        <v>75</v>
      </c>
      <c r="V42" s="7">
        <v>76.2</v>
      </c>
      <c r="W42" s="8">
        <v>73.900000000000006</v>
      </c>
      <c r="X42" s="6">
        <v>74.2</v>
      </c>
      <c r="Y42" s="6">
        <v>74.099999999999994</v>
      </c>
      <c r="Z42" s="6">
        <v>73.900000000000006</v>
      </c>
      <c r="AA42" s="3">
        <v>74.375</v>
      </c>
      <c r="AB42" s="3">
        <v>74.8</v>
      </c>
      <c r="AC42" s="3">
        <v>74.25</v>
      </c>
      <c r="AD42" s="3">
        <v>71.525000000000006</v>
      </c>
      <c r="AE42" s="3">
        <v>72.424999999999997</v>
      </c>
      <c r="AF42" s="3">
        <v>72.975000000000009</v>
      </c>
    </row>
    <row r="43" spans="1:32" x14ac:dyDescent="0.25">
      <c r="A43" s="4" t="s">
        <v>42</v>
      </c>
      <c r="B43" s="3">
        <v>69.599999999999994</v>
      </c>
      <c r="C43" s="3">
        <v>67.599999999999994</v>
      </c>
      <c r="D43" s="3">
        <v>65.900000000000006</v>
      </c>
      <c r="E43" s="3">
        <v>66.8</v>
      </c>
      <c r="F43" s="3">
        <v>66.400000000000006</v>
      </c>
      <c r="G43" s="5">
        <v>65.8</v>
      </c>
      <c r="H43" s="3">
        <v>66.2</v>
      </c>
      <c r="I43" s="3">
        <v>66.099999999999994</v>
      </c>
      <c r="J43" s="3">
        <v>66.5</v>
      </c>
      <c r="K43" s="3">
        <v>65.599999999999994</v>
      </c>
      <c r="L43" s="3">
        <v>66.400000000000006</v>
      </c>
      <c r="M43" s="3">
        <v>67.5</v>
      </c>
      <c r="N43" s="5">
        <v>67.8</v>
      </c>
      <c r="O43" s="2">
        <v>67.599999999999994</v>
      </c>
      <c r="P43" s="2">
        <v>67.3</v>
      </c>
      <c r="Q43" s="2">
        <v>70.7</v>
      </c>
      <c r="R43" s="2">
        <v>71.2</v>
      </c>
      <c r="S43" s="3">
        <v>71.5</v>
      </c>
      <c r="T43" s="3">
        <v>71.5</v>
      </c>
      <c r="U43" s="3">
        <v>70.900000000000006</v>
      </c>
      <c r="V43" s="7">
        <v>68.5</v>
      </c>
      <c r="W43" s="8">
        <v>68.400000000000006</v>
      </c>
      <c r="X43" s="6">
        <v>70.599999999999994</v>
      </c>
      <c r="Y43" s="6">
        <v>70.400000000000006</v>
      </c>
      <c r="Z43" s="6">
        <v>70.400000000000006</v>
      </c>
      <c r="AA43" s="3">
        <v>69.575000000000003</v>
      </c>
      <c r="AB43" s="3">
        <v>70.650000000000006</v>
      </c>
      <c r="AC43" s="3">
        <v>69.324999999999989</v>
      </c>
      <c r="AD43" s="3">
        <v>69.150000000000006</v>
      </c>
      <c r="AE43" s="3">
        <v>67.800000000000011</v>
      </c>
      <c r="AF43" s="3">
        <v>69.225000000000009</v>
      </c>
    </row>
    <row r="44" spans="1:32" x14ac:dyDescent="0.25">
      <c r="A44" s="4" t="s">
        <v>43</v>
      </c>
      <c r="B44" s="3">
        <v>67.599999999999994</v>
      </c>
      <c r="C44" s="3">
        <v>67.599999999999994</v>
      </c>
      <c r="D44" s="3">
        <v>67.400000000000006</v>
      </c>
      <c r="E44" s="3">
        <v>67.2</v>
      </c>
      <c r="F44" s="3">
        <v>66.900000000000006</v>
      </c>
      <c r="G44" s="5">
        <v>67.3</v>
      </c>
      <c r="H44" s="3">
        <v>68.3</v>
      </c>
      <c r="I44" s="3">
        <v>68</v>
      </c>
      <c r="J44" s="3">
        <v>67.400000000000006</v>
      </c>
      <c r="K44" s="3">
        <v>64.099999999999994</v>
      </c>
      <c r="L44" s="3">
        <v>65.2</v>
      </c>
      <c r="M44" s="3">
        <v>67</v>
      </c>
      <c r="N44" s="5">
        <v>68.8</v>
      </c>
      <c r="O44" s="2">
        <v>70.2</v>
      </c>
      <c r="P44" s="2">
        <v>71.3</v>
      </c>
      <c r="Q44" s="2">
        <v>71.900000000000006</v>
      </c>
      <c r="R44" s="2">
        <v>70.900000000000006</v>
      </c>
      <c r="S44" s="3">
        <v>69.7</v>
      </c>
      <c r="T44" s="3">
        <v>70.3</v>
      </c>
      <c r="U44" s="3">
        <v>70.8</v>
      </c>
      <c r="V44" s="7">
        <v>71.599999999999994</v>
      </c>
      <c r="W44" s="8">
        <v>72.400000000000006</v>
      </c>
      <c r="X44" s="6">
        <v>71.3</v>
      </c>
      <c r="Y44" s="6">
        <v>70.2</v>
      </c>
      <c r="Z44" s="6">
        <v>71.7</v>
      </c>
      <c r="AA44" s="3">
        <v>71.099999999999994</v>
      </c>
      <c r="AB44" s="3">
        <v>71.025000000000006</v>
      </c>
      <c r="AC44" s="3">
        <v>69.25</v>
      </c>
      <c r="AD44" s="3">
        <v>67.949999999999989</v>
      </c>
      <c r="AE44" s="3">
        <v>66.8</v>
      </c>
      <c r="AF44" s="3">
        <v>66.75</v>
      </c>
    </row>
    <row r="45" spans="1:32" x14ac:dyDescent="0.25">
      <c r="A45" s="4" t="s">
        <v>44</v>
      </c>
      <c r="B45" s="3">
        <v>62.5</v>
      </c>
      <c r="C45" s="3">
        <v>60.5</v>
      </c>
      <c r="D45" s="3">
        <v>61</v>
      </c>
      <c r="E45" s="3">
        <v>61.1</v>
      </c>
      <c r="F45" s="3">
        <v>59.9</v>
      </c>
      <c r="G45" s="5">
        <v>61</v>
      </c>
      <c r="H45" s="3">
        <v>59.7</v>
      </c>
      <c r="I45" s="3">
        <v>59</v>
      </c>
      <c r="J45" s="3">
        <v>58.3</v>
      </c>
      <c r="K45" s="3">
        <v>58.7</v>
      </c>
      <c r="L45" s="3">
        <v>59.7</v>
      </c>
      <c r="M45" s="3">
        <v>61.4</v>
      </c>
      <c r="N45" s="5">
        <v>61.8</v>
      </c>
      <c r="O45" s="2">
        <v>61.5</v>
      </c>
      <c r="P45" s="2">
        <v>62.5</v>
      </c>
      <c r="Q45" s="2">
        <v>62.9</v>
      </c>
      <c r="R45" s="2">
        <v>63.8</v>
      </c>
      <c r="S45" s="3">
        <v>63.9</v>
      </c>
      <c r="T45" s="3">
        <v>63.4</v>
      </c>
      <c r="U45" s="3">
        <v>64.5</v>
      </c>
      <c r="V45" s="7">
        <v>65.5</v>
      </c>
      <c r="W45" s="8">
        <v>65.900000000000006</v>
      </c>
      <c r="X45" s="6">
        <v>66</v>
      </c>
      <c r="Y45" s="6">
        <v>66</v>
      </c>
      <c r="Z45" s="6">
        <v>65.5</v>
      </c>
      <c r="AA45" s="3">
        <v>65.349999999999994</v>
      </c>
      <c r="AB45" s="3">
        <v>65.349999999999994</v>
      </c>
      <c r="AC45" s="3">
        <v>64.325000000000003</v>
      </c>
      <c r="AD45" s="3">
        <v>64.3</v>
      </c>
      <c r="AE45" s="3">
        <v>63.25</v>
      </c>
      <c r="AF45" s="3">
        <v>62.225000000000001</v>
      </c>
    </row>
    <row r="46" spans="1:32" x14ac:dyDescent="0.25">
      <c r="A46" s="4" t="s">
        <v>45</v>
      </c>
      <c r="B46" s="3">
        <v>69.900000000000006</v>
      </c>
      <c r="C46" s="3">
        <v>71.5</v>
      </c>
      <c r="D46" s="3">
        <v>68</v>
      </c>
      <c r="E46" s="3">
        <v>69</v>
      </c>
      <c r="F46" s="3">
        <v>70.2</v>
      </c>
      <c r="G46" s="5">
        <v>70.400000000000006</v>
      </c>
      <c r="H46" s="3">
        <v>70.099999999999994</v>
      </c>
      <c r="I46" s="3">
        <v>70.7</v>
      </c>
      <c r="J46" s="3">
        <v>70</v>
      </c>
      <c r="K46" s="3">
        <v>68.900000000000006</v>
      </c>
      <c r="L46" s="3">
        <v>69.3</v>
      </c>
      <c r="M46" s="3">
        <v>71.5</v>
      </c>
      <c r="N46" s="5">
        <v>72.7</v>
      </c>
      <c r="O46" s="2">
        <v>72.5</v>
      </c>
      <c r="P46" s="2">
        <v>73.7</v>
      </c>
      <c r="Q46" s="2">
        <v>74.7</v>
      </c>
      <c r="R46" s="2">
        <v>72.7</v>
      </c>
      <c r="S46" s="3">
        <v>72.400000000000006</v>
      </c>
      <c r="T46" s="3">
        <v>72.8</v>
      </c>
      <c r="U46" s="3">
        <v>73.400000000000006</v>
      </c>
      <c r="V46" s="7">
        <v>74.900000000000006</v>
      </c>
      <c r="W46" s="8">
        <v>73.900000000000006</v>
      </c>
      <c r="X46" s="6">
        <v>73.5</v>
      </c>
      <c r="Y46" s="6">
        <v>74.900000000000006</v>
      </c>
      <c r="Z46" s="6">
        <v>76.2</v>
      </c>
      <c r="AA46" s="3">
        <v>74.099999999999994</v>
      </c>
      <c r="AB46" s="3">
        <v>72.474999999999994</v>
      </c>
      <c r="AC46" s="3">
        <v>71.400000000000006</v>
      </c>
      <c r="AD46" s="3">
        <v>71.125</v>
      </c>
      <c r="AE46" s="3">
        <v>70.875</v>
      </c>
      <c r="AF46" s="3">
        <v>70.875</v>
      </c>
    </row>
    <row r="47" spans="1:32" x14ac:dyDescent="0.25">
      <c r="A47" s="4" t="s">
        <v>46</v>
      </c>
      <c r="B47" s="3">
        <v>66.900000000000006</v>
      </c>
      <c r="C47" s="3">
        <v>69.5</v>
      </c>
      <c r="D47" s="3">
        <v>69.8</v>
      </c>
      <c r="E47" s="3">
        <v>70.5</v>
      </c>
      <c r="F47" s="3">
        <v>68.7</v>
      </c>
      <c r="G47" s="5">
        <v>69.7</v>
      </c>
      <c r="H47" s="3">
        <v>72.599999999999994</v>
      </c>
      <c r="I47" s="3">
        <v>70.8</v>
      </c>
      <c r="J47" s="3">
        <v>70.8</v>
      </c>
      <c r="K47" s="3">
        <v>68.5</v>
      </c>
      <c r="L47" s="3">
        <v>69.400000000000006</v>
      </c>
      <c r="M47" s="3">
        <v>70.400000000000006</v>
      </c>
      <c r="N47" s="5">
        <v>70.3</v>
      </c>
      <c r="O47" s="2">
        <v>69.099999999999994</v>
      </c>
      <c r="P47" s="2">
        <v>69.099999999999994</v>
      </c>
      <c r="Q47" s="2">
        <v>69.099999999999994</v>
      </c>
      <c r="R47" s="2">
        <v>68.7</v>
      </c>
      <c r="S47" s="3">
        <v>69.8</v>
      </c>
      <c r="T47" s="3">
        <v>70.3</v>
      </c>
      <c r="U47" s="3">
        <v>71.400000000000006</v>
      </c>
      <c r="V47" s="7">
        <v>72</v>
      </c>
      <c r="W47" s="8">
        <v>74.2</v>
      </c>
      <c r="X47" s="6">
        <v>74</v>
      </c>
      <c r="Y47" s="6">
        <v>73.7</v>
      </c>
      <c r="Z47" s="6">
        <v>72.8</v>
      </c>
      <c r="AA47" s="3">
        <v>74.324999999999989</v>
      </c>
      <c r="AB47" s="3">
        <v>73.625</v>
      </c>
      <c r="AC47" s="3">
        <v>74.599999999999994</v>
      </c>
      <c r="AD47" s="3">
        <v>73.349999999999994</v>
      </c>
      <c r="AE47" s="3">
        <v>72.974999999999994</v>
      </c>
      <c r="AF47" s="3">
        <v>73.5</v>
      </c>
    </row>
    <row r="48" spans="1:32" x14ac:dyDescent="0.25">
      <c r="A48" s="4" t="s">
        <v>47</v>
      </c>
      <c r="B48" s="3">
        <v>68.3</v>
      </c>
      <c r="C48" s="3">
        <v>68.5</v>
      </c>
      <c r="D48" s="3">
        <v>68.2</v>
      </c>
      <c r="E48" s="3">
        <v>69</v>
      </c>
      <c r="F48" s="3">
        <v>69.8</v>
      </c>
      <c r="G48" s="5">
        <v>70.2</v>
      </c>
      <c r="H48" s="3">
        <v>69.8</v>
      </c>
      <c r="I48" s="3">
        <v>68.900000000000006</v>
      </c>
      <c r="J48" s="3">
        <v>67.8</v>
      </c>
      <c r="K48" s="3">
        <v>68.5</v>
      </c>
      <c r="L48" s="3">
        <v>69.3</v>
      </c>
      <c r="M48" s="3">
        <v>68.099999999999994</v>
      </c>
      <c r="N48" s="5">
        <v>68.5</v>
      </c>
      <c r="O48" s="2">
        <v>68.400000000000006</v>
      </c>
      <c r="P48" s="2">
        <v>69.400000000000006</v>
      </c>
      <c r="Q48" s="2">
        <v>71.2</v>
      </c>
      <c r="R48" s="2">
        <v>73.900000000000006</v>
      </c>
      <c r="S48" s="3">
        <v>75.099999999999994</v>
      </c>
      <c r="T48" s="3">
        <v>74.400000000000006</v>
      </c>
      <c r="U48" s="3">
        <v>75</v>
      </c>
      <c r="V48" s="7">
        <v>73.400000000000006</v>
      </c>
      <c r="W48" s="8">
        <v>71.2</v>
      </c>
      <c r="X48" s="6">
        <v>71.099999999999994</v>
      </c>
      <c r="Y48" s="6">
        <v>71.5</v>
      </c>
      <c r="Z48" s="6">
        <v>70.599999999999994</v>
      </c>
      <c r="AA48" s="3">
        <v>69.674999999999997</v>
      </c>
      <c r="AB48" s="3">
        <v>68.724999999999994</v>
      </c>
      <c r="AC48" s="3">
        <v>67.849999999999994</v>
      </c>
      <c r="AD48" s="3">
        <v>67.824999999999989</v>
      </c>
      <c r="AE48" s="3">
        <v>68.125</v>
      </c>
      <c r="AF48" s="3">
        <v>68.724999999999994</v>
      </c>
    </row>
    <row r="49" spans="1:32" x14ac:dyDescent="0.25">
      <c r="A49" s="4" t="s">
        <v>48</v>
      </c>
      <c r="B49" s="3">
        <v>65.7</v>
      </c>
      <c r="C49" s="3">
        <v>66.8</v>
      </c>
      <c r="D49" s="3">
        <v>65.099999999999994</v>
      </c>
      <c r="E49" s="3">
        <v>64.400000000000006</v>
      </c>
      <c r="F49" s="3">
        <v>64.2</v>
      </c>
      <c r="G49" s="5">
        <v>64.2</v>
      </c>
      <c r="H49" s="3">
        <v>61.8</v>
      </c>
      <c r="I49" s="3">
        <v>61.8</v>
      </c>
      <c r="J49" s="3">
        <v>62.5</v>
      </c>
      <c r="K49" s="3">
        <v>63.1</v>
      </c>
      <c r="L49" s="3">
        <v>62.4</v>
      </c>
      <c r="M49" s="3">
        <v>61.6</v>
      </c>
      <c r="N49" s="5">
        <v>63.1</v>
      </c>
      <c r="O49" s="2">
        <v>62.9</v>
      </c>
      <c r="P49" s="2">
        <v>64.900000000000006</v>
      </c>
      <c r="Q49" s="2">
        <v>64.8</v>
      </c>
      <c r="R49" s="2">
        <v>63.6</v>
      </c>
      <c r="S49" s="3">
        <v>66.400000000000006</v>
      </c>
      <c r="T49" s="3">
        <v>66.900000000000006</v>
      </c>
      <c r="U49" s="3">
        <v>65.900000000000006</v>
      </c>
      <c r="V49" s="7">
        <v>66</v>
      </c>
      <c r="W49" s="8">
        <v>67.599999999999994</v>
      </c>
      <c r="X49" s="6">
        <v>66.7</v>
      </c>
      <c r="Y49" s="6">
        <v>66.8</v>
      </c>
      <c r="Z49" s="6">
        <v>66.2</v>
      </c>
      <c r="AA49" s="3">
        <v>65.5</v>
      </c>
      <c r="AB49" s="3">
        <v>64.45</v>
      </c>
      <c r="AC49" s="3">
        <v>64.2</v>
      </c>
      <c r="AD49" s="3">
        <v>63.5</v>
      </c>
      <c r="AE49" s="3">
        <v>62.724999999999994</v>
      </c>
      <c r="AF49" s="3">
        <v>63.624999999999993</v>
      </c>
    </row>
    <row r="50" spans="1:32" x14ac:dyDescent="0.25">
      <c r="A50" s="4" t="s">
        <v>49</v>
      </c>
      <c r="B50" s="3">
        <v>72</v>
      </c>
      <c r="C50" s="3">
        <v>75.900000000000006</v>
      </c>
      <c r="D50" s="3">
        <v>76.400000000000006</v>
      </c>
      <c r="E50" s="3">
        <v>72.5</v>
      </c>
      <c r="F50" s="3">
        <v>73.2</v>
      </c>
      <c r="G50" s="5">
        <v>74.8</v>
      </c>
      <c r="H50" s="3">
        <v>72</v>
      </c>
      <c r="I50" s="3">
        <v>72.400000000000006</v>
      </c>
      <c r="J50" s="3">
        <v>73.3</v>
      </c>
      <c r="K50" s="3">
        <v>73.3</v>
      </c>
      <c r="L50" s="3">
        <v>73.7</v>
      </c>
      <c r="M50" s="3">
        <v>73.099999999999994</v>
      </c>
      <c r="N50" s="5">
        <v>74.3</v>
      </c>
      <c r="O50" s="2">
        <v>74.599999999999994</v>
      </c>
      <c r="P50" s="2">
        <v>74.8</v>
      </c>
      <c r="Q50" s="2">
        <v>74.8</v>
      </c>
      <c r="R50" s="2">
        <v>75.900000000000006</v>
      </c>
      <c r="S50" s="3">
        <v>76.400000000000006</v>
      </c>
      <c r="T50" s="3">
        <v>77.2</v>
      </c>
      <c r="U50" s="3">
        <v>78.099999999999994</v>
      </c>
      <c r="V50" s="7">
        <v>80.3</v>
      </c>
      <c r="W50" s="8">
        <v>81.3</v>
      </c>
      <c r="X50" s="6">
        <v>78.400000000000006</v>
      </c>
      <c r="Y50" s="6">
        <v>77.599999999999994</v>
      </c>
      <c r="Z50" s="6">
        <v>77.8</v>
      </c>
      <c r="AA50" s="3">
        <v>78.724999999999994</v>
      </c>
      <c r="AB50" s="3">
        <v>79</v>
      </c>
      <c r="AC50" s="3">
        <v>78.724999999999994</v>
      </c>
      <c r="AD50" s="3">
        <v>75.775000000000006</v>
      </c>
      <c r="AE50" s="3">
        <v>76.775000000000006</v>
      </c>
      <c r="AF50" s="3">
        <v>75.574999999999989</v>
      </c>
    </row>
    <row r="51" spans="1:32" x14ac:dyDescent="0.25">
      <c r="A51" s="4" t="s">
        <v>50</v>
      </c>
      <c r="B51" s="3">
        <v>65.2</v>
      </c>
      <c r="C51" s="3">
        <v>63.8</v>
      </c>
      <c r="D51" s="3">
        <v>66.5</v>
      </c>
      <c r="E51" s="3">
        <v>68.2</v>
      </c>
      <c r="F51" s="3">
        <v>68</v>
      </c>
      <c r="G51" s="5">
        <v>69.3</v>
      </c>
      <c r="H51" s="3">
        <v>68.3</v>
      </c>
      <c r="I51" s="3">
        <v>68.900000000000006</v>
      </c>
      <c r="J51" s="3">
        <v>69.400000000000006</v>
      </c>
      <c r="K51" s="3">
        <v>65.7</v>
      </c>
      <c r="L51" s="3">
        <v>64.2</v>
      </c>
      <c r="M51" s="3">
        <v>67.5</v>
      </c>
      <c r="N51" s="5">
        <v>68.2</v>
      </c>
      <c r="O51" s="2">
        <v>68.3</v>
      </c>
      <c r="P51" s="2">
        <v>70.099999999999994</v>
      </c>
      <c r="Q51" s="2">
        <v>70.900000000000006</v>
      </c>
      <c r="R51" s="2">
        <v>71.8</v>
      </c>
      <c r="S51" s="3">
        <v>72.3</v>
      </c>
      <c r="T51" s="3">
        <v>72.2</v>
      </c>
      <c r="U51" s="3">
        <v>72.8</v>
      </c>
      <c r="V51" s="7">
        <v>73.3</v>
      </c>
      <c r="W51" s="8">
        <v>71.099999999999994</v>
      </c>
      <c r="X51" s="6">
        <v>70.2</v>
      </c>
      <c r="Y51" s="6">
        <v>70.5</v>
      </c>
      <c r="Z51" s="6">
        <v>70.400000000000006</v>
      </c>
      <c r="AA51" s="3">
        <v>70.324999999999989</v>
      </c>
      <c r="AB51" s="3">
        <v>70.95</v>
      </c>
      <c r="AC51" s="3">
        <v>68.5</v>
      </c>
      <c r="AD51" s="3">
        <v>67.525000000000006</v>
      </c>
      <c r="AE51" s="3">
        <v>68.5</v>
      </c>
      <c r="AF51" s="3">
        <v>67.824999999999989</v>
      </c>
    </row>
    <row r="52" spans="1:32" x14ac:dyDescent="0.25">
      <c r="A52" s="4" t="s">
        <v>51</v>
      </c>
      <c r="B52" s="3">
        <v>68.8</v>
      </c>
      <c r="C52" s="3">
        <v>73.2</v>
      </c>
      <c r="D52" s="3">
        <v>72</v>
      </c>
      <c r="E52" s="3">
        <v>68.900000000000006</v>
      </c>
      <c r="F52" s="3">
        <v>67.8</v>
      </c>
      <c r="G52" s="5">
        <v>69.599999999999994</v>
      </c>
      <c r="H52" s="3">
        <v>68.900000000000006</v>
      </c>
      <c r="I52" s="3">
        <v>68.7</v>
      </c>
      <c r="J52" s="3">
        <v>67.900000000000006</v>
      </c>
      <c r="K52" s="3">
        <v>67.099999999999994</v>
      </c>
      <c r="L52" s="3">
        <v>65.8</v>
      </c>
      <c r="M52" s="3">
        <v>69</v>
      </c>
      <c r="N52" s="5">
        <v>68</v>
      </c>
      <c r="O52" s="2">
        <v>67.599999999999994</v>
      </c>
      <c r="P52" s="2">
        <v>70</v>
      </c>
      <c r="Q52" s="2">
        <v>69.8</v>
      </c>
      <c r="R52" s="2">
        <v>71</v>
      </c>
      <c r="S52" s="3">
        <v>73.5</v>
      </c>
      <c r="T52" s="3">
        <v>73</v>
      </c>
      <c r="U52" s="3">
        <v>72.900000000000006</v>
      </c>
      <c r="V52" s="7">
        <v>72.8</v>
      </c>
      <c r="W52" s="8">
        <v>72.8</v>
      </c>
      <c r="X52" s="6">
        <v>73.7</v>
      </c>
      <c r="Y52" s="6">
        <v>73.2</v>
      </c>
      <c r="Z52" s="6">
        <v>73.3</v>
      </c>
      <c r="AA52" s="3">
        <v>73.775000000000006</v>
      </c>
      <c r="AB52" s="3">
        <v>73.424999999999997</v>
      </c>
      <c r="AC52" s="3">
        <v>71.075000000000003</v>
      </c>
      <c r="AD52" s="3">
        <v>70.325000000000003</v>
      </c>
      <c r="AE52" s="3">
        <v>70.55</v>
      </c>
      <c r="AF52" s="3">
        <v>70.8</v>
      </c>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60" spans="1:1" x14ac:dyDescent="0.25">
      <c r="A360"/>
    </row>
    <row r="361" spans="1:1" x14ac:dyDescent="0.25">
      <c r="A361"/>
    </row>
    <row r="362" spans="1:1" x14ac:dyDescent="0.25">
      <c r="A362"/>
    </row>
    <row r="363" spans="1:1" x14ac:dyDescent="0.25">
      <c r="A363"/>
    </row>
    <row r="364" spans="1:1" x14ac:dyDescent="0.25">
      <c r="A364"/>
    </row>
    <row r="412" spans="1:1" x14ac:dyDescent="0.25">
      <c r="A412"/>
    </row>
    <row r="413" spans="1:1" x14ac:dyDescent="0.25">
      <c r="A413"/>
    </row>
    <row r="414" spans="1:1" x14ac:dyDescent="0.25">
      <c r="A414"/>
    </row>
    <row r="415" spans="1:1" x14ac:dyDescent="0.25">
      <c r="A415"/>
    </row>
    <row r="416" spans="1:1" x14ac:dyDescent="0.25">
      <c r="A416"/>
    </row>
    <row r="462" spans="1:1" x14ac:dyDescent="0.25">
      <c r="A462"/>
    </row>
    <row r="463" spans="1:1" x14ac:dyDescent="0.25">
      <c r="A463"/>
    </row>
    <row r="464" spans="1:1" x14ac:dyDescent="0.25">
      <c r="A464"/>
    </row>
    <row r="465" spans="1:1" x14ac:dyDescent="0.25">
      <c r="A465"/>
    </row>
    <row r="466" spans="1:1" x14ac:dyDescent="0.25">
      <c r="A466"/>
    </row>
    <row r="467" spans="1:1" x14ac:dyDescent="0.25">
      <c r="A467"/>
    </row>
    <row r="468" spans="1:1" x14ac:dyDescent="0.25">
      <c r="A468"/>
    </row>
    <row r="518" spans="1:1" x14ac:dyDescent="0.25">
      <c r="A518"/>
    </row>
    <row r="519" spans="1:1" x14ac:dyDescent="0.25">
      <c r="A519"/>
    </row>
    <row r="520" spans="1:1" x14ac:dyDescent="0.25">
      <c r="A520"/>
    </row>
    <row r="562" spans="1:1" x14ac:dyDescent="0.25">
      <c r="A562"/>
    </row>
    <row r="563" spans="1:1" x14ac:dyDescent="0.25">
      <c r="A563"/>
    </row>
    <row r="564" spans="1:1" x14ac:dyDescent="0.25">
      <c r="A564"/>
    </row>
    <row r="565" spans="1:1" x14ac:dyDescent="0.25">
      <c r="A565"/>
    </row>
    <row r="566" spans="1:1" x14ac:dyDescent="0.25">
      <c r="A566"/>
    </row>
    <row r="567" spans="1:1" x14ac:dyDescent="0.25">
      <c r="A567"/>
    </row>
    <row r="568" spans="1:1" x14ac:dyDescent="0.25">
      <c r="A568"/>
    </row>
    <row r="569" spans="1:1" x14ac:dyDescent="0.25">
      <c r="A569"/>
    </row>
    <row r="570" spans="1:1" x14ac:dyDescent="0.25">
      <c r="A570"/>
    </row>
    <row r="571" spans="1:1" x14ac:dyDescent="0.25">
      <c r="A571"/>
    </row>
    <row r="572" spans="1:1" x14ac:dyDescent="0.25">
      <c r="A572"/>
    </row>
    <row r="618" spans="1:1" x14ac:dyDescent="0.25">
      <c r="A618"/>
    </row>
    <row r="619" spans="1:1" x14ac:dyDescent="0.25">
      <c r="A619"/>
    </row>
    <row r="620" spans="1:1" x14ac:dyDescent="0.25">
      <c r="A620"/>
    </row>
    <row r="621" spans="1:1" x14ac:dyDescent="0.25">
      <c r="A621"/>
    </row>
    <row r="622" spans="1:1" x14ac:dyDescent="0.25">
      <c r="A622"/>
    </row>
    <row r="623" spans="1:1" x14ac:dyDescent="0.25">
      <c r="A623"/>
    </row>
    <row r="624" spans="1:1" x14ac:dyDescent="0.25">
      <c r="A624"/>
    </row>
    <row r="671" spans="1:1" x14ac:dyDescent="0.25">
      <c r="A671"/>
    </row>
    <row r="672" spans="1:1" x14ac:dyDescent="0.25">
      <c r="A672"/>
    </row>
    <row r="673" spans="1:1" x14ac:dyDescent="0.25">
      <c r="A673"/>
    </row>
    <row r="674" spans="1:1" x14ac:dyDescent="0.25">
      <c r="A674"/>
    </row>
    <row r="675" spans="1:1" x14ac:dyDescent="0.25">
      <c r="A675"/>
    </row>
    <row r="676" spans="1:1" x14ac:dyDescent="0.25">
      <c r="A676"/>
    </row>
    <row r="725" spans="1:1" x14ac:dyDescent="0.25">
      <c r="A725"/>
    </row>
    <row r="726" spans="1:1" x14ac:dyDescent="0.25">
      <c r="A726"/>
    </row>
    <row r="727" spans="1:1" x14ac:dyDescent="0.25">
      <c r="A727"/>
    </row>
    <row r="728" spans="1:1" x14ac:dyDescent="0.25">
      <c r="A728"/>
    </row>
    <row r="773" spans="1:1" x14ac:dyDescent="0.25">
      <c r="A773"/>
    </row>
    <row r="774" spans="1:1" x14ac:dyDescent="0.25">
      <c r="A774"/>
    </row>
    <row r="775" spans="1:1" x14ac:dyDescent="0.25">
      <c r="A775"/>
    </row>
    <row r="776" spans="1:1" x14ac:dyDescent="0.25">
      <c r="A776"/>
    </row>
    <row r="777" spans="1:1" x14ac:dyDescent="0.25">
      <c r="A777"/>
    </row>
    <row r="778" spans="1:1" x14ac:dyDescent="0.25">
      <c r="A778"/>
    </row>
    <row r="779" spans="1:1" x14ac:dyDescent="0.25">
      <c r="A779"/>
    </row>
    <row r="780" spans="1:1" x14ac:dyDescent="0.25">
      <c r="A780"/>
    </row>
    <row r="825" spans="1:1" x14ac:dyDescent="0.25">
      <c r="A825"/>
    </row>
    <row r="826" spans="1:1" x14ac:dyDescent="0.25">
      <c r="A826"/>
    </row>
    <row r="827" spans="1:1" x14ac:dyDescent="0.25">
      <c r="A827"/>
    </row>
    <row r="828" spans="1:1" x14ac:dyDescent="0.25">
      <c r="A828"/>
    </row>
    <row r="829" spans="1:1" x14ac:dyDescent="0.25">
      <c r="A829"/>
    </row>
    <row r="830" spans="1:1" x14ac:dyDescent="0.25">
      <c r="A830"/>
    </row>
    <row r="831" spans="1:1" x14ac:dyDescent="0.25">
      <c r="A831"/>
    </row>
    <row r="832" spans="1:1" x14ac:dyDescent="0.25">
      <c r="A832"/>
    </row>
    <row r="879" spans="1:1" x14ac:dyDescent="0.25">
      <c r="A879"/>
    </row>
    <row r="880" spans="1:1" x14ac:dyDescent="0.25">
      <c r="A880"/>
    </row>
    <row r="881" spans="1:1" x14ac:dyDescent="0.25">
      <c r="A881"/>
    </row>
    <row r="882" spans="1:1" x14ac:dyDescent="0.25">
      <c r="A882"/>
    </row>
    <row r="883" spans="1:1" x14ac:dyDescent="0.25">
      <c r="A883"/>
    </row>
    <row r="884" spans="1:1" x14ac:dyDescent="0.25">
      <c r="A884"/>
    </row>
    <row r="933" spans="1:1" x14ac:dyDescent="0.25">
      <c r="A933"/>
    </row>
    <row r="934" spans="1:1" x14ac:dyDescent="0.25">
      <c r="A934"/>
    </row>
    <row r="935" spans="1:1" x14ac:dyDescent="0.25">
      <c r="A935"/>
    </row>
    <row r="936" spans="1:1" x14ac:dyDescent="0.25">
      <c r="A936"/>
    </row>
    <row r="985" spans="1:1" x14ac:dyDescent="0.25">
      <c r="A985"/>
    </row>
    <row r="986" spans="1:1" x14ac:dyDescent="0.25">
      <c r="A986"/>
    </row>
    <row r="987" spans="1:1" x14ac:dyDescent="0.25">
      <c r="A987"/>
    </row>
    <row r="988" spans="1:1" x14ac:dyDescent="0.25">
      <c r="A988"/>
    </row>
    <row r="1031" spans="1:1" x14ac:dyDescent="0.25">
      <c r="A1031"/>
    </row>
    <row r="1032" spans="1:1" x14ac:dyDescent="0.25">
      <c r="A1032"/>
    </row>
    <row r="1033" spans="1:1" x14ac:dyDescent="0.25">
      <c r="A1033"/>
    </row>
    <row r="1034" spans="1:1" x14ac:dyDescent="0.25">
      <c r="A1034"/>
    </row>
    <row r="1035" spans="1:1" x14ac:dyDescent="0.25">
      <c r="A1035"/>
    </row>
    <row r="1036" spans="1:1" x14ac:dyDescent="0.25">
      <c r="A1036"/>
    </row>
    <row r="1037" spans="1:1" x14ac:dyDescent="0.25">
      <c r="A1037"/>
    </row>
    <row r="1038" spans="1:1" x14ac:dyDescent="0.25">
      <c r="A1038"/>
    </row>
    <row r="1039" spans="1:1" x14ac:dyDescent="0.25">
      <c r="A1039"/>
    </row>
    <row r="1040" spans="1:1" x14ac:dyDescent="0.25">
      <c r="A1040"/>
    </row>
    <row r="1080" spans="1:1" x14ac:dyDescent="0.25">
      <c r="A1080"/>
    </row>
    <row r="1081" spans="1:1" x14ac:dyDescent="0.25">
      <c r="A1081"/>
    </row>
    <row r="1082" spans="1:1" x14ac:dyDescent="0.25">
      <c r="A1082"/>
    </row>
    <row r="1083" spans="1:1" x14ac:dyDescent="0.25">
      <c r="A1083"/>
    </row>
    <row r="1084" spans="1:1" x14ac:dyDescent="0.25">
      <c r="A1084"/>
    </row>
    <row r="1085" spans="1:1" x14ac:dyDescent="0.25">
      <c r="A1085"/>
    </row>
    <row r="1086" spans="1:1" x14ac:dyDescent="0.25">
      <c r="A1086"/>
    </row>
    <row r="1087" spans="1:1" x14ac:dyDescent="0.25">
      <c r="A1087"/>
    </row>
    <row r="1088" spans="1:1" x14ac:dyDescent="0.25">
      <c r="A1088"/>
    </row>
    <row r="1089" spans="1:1" x14ac:dyDescent="0.25">
      <c r="A1089"/>
    </row>
    <row r="1090" spans="1:1" x14ac:dyDescent="0.25">
      <c r="A1090"/>
    </row>
    <row r="1091" spans="1:1" x14ac:dyDescent="0.25">
      <c r="A1091"/>
    </row>
    <row r="1092" spans="1:1" x14ac:dyDescent="0.25">
      <c r="A1092"/>
    </row>
    <row r="1140" spans="1:1" x14ac:dyDescent="0.25">
      <c r="A1140"/>
    </row>
    <row r="1141" spans="1:1" x14ac:dyDescent="0.25">
      <c r="A1141"/>
    </row>
    <row r="1142" spans="1:1" x14ac:dyDescent="0.25">
      <c r="A1142"/>
    </row>
    <row r="1143" spans="1:1" x14ac:dyDescent="0.25">
      <c r="A1143"/>
    </row>
    <row r="1144" spans="1:1" x14ac:dyDescent="0.25">
      <c r="A1144"/>
    </row>
    <row r="1187" spans="1:1" x14ac:dyDescent="0.25">
      <c r="A1187"/>
    </row>
    <row r="1188" spans="1:1" x14ac:dyDescent="0.25">
      <c r="A1188"/>
    </row>
    <row r="1189" spans="1:1" x14ac:dyDescent="0.25">
      <c r="A1189"/>
    </row>
    <row r="1190" spans="1:1" x14ac:dyDescent="0.25">
      <c r="A1190"/>
    </row>
    <row r="1191" spans="1:1" x14ac:dyDescent="0.25">
      <c r="A1191"/>
    </row>
    <row r="1192" spans="1:1" x14ac:dyDescent="0.25">
      <c r="A1192"/>
    </row>
    <row r="1193" spans="1:1" x14ac:dyDescent="0.25">
      <c r="A1193"/>
    </row>
    <row r="1194" spans="1:1" x14ac:dyDescent="0.25">
      <c r="A1194"/>
    </row>
    <row r="1195" spans="1:1" x14ac:dyDescent="0.25">
      <c r="A1195"/>
    </row>
    <row r="1196" spans="1:1" x14ac:dyDescent="0.25">
      <c r="A1196"/>
    </row>
    <row r="1241" spans="1:1" x14ac:dyDescent="0.25">
      <c r="A1241"/>
    </row>
    <row r="1242" spans="1:1" x14ac:dyDescent="0.25">
      <c r="A1242"/>
    </row>
    <row r="1243" spans="1:1" x14ac:dyDescent="0.25">
      <c r="A1243"/>
    </row>
    <row r="1244" spans="1:1" x14ac:dyDescent="0.25">
      <c r="A1244"/>
    </row>
    <row r="1245" spans="1:1" x14ac:dyDescent="0.25">
      <c r="A1245"/>
    </row>
    <row r="1246" spans="1:1" x14ac:dyDescent="0.25">
      <c r="A1246"/>
    </row>
    <row r="1247" spans="1:1" x14ac:dyDescent="0.25">
      <c r="A1247"/>
    </row>
    <row r="1248" spans="1:1" x14ac:dyDescent="0.25">
      <c r="A1248"/>
    </row>
    <row r="1289" spans="1:1" x14ac:dyDescent="0.25">
      <c r="A1289"/>
    </row>
    <row r="1290" spans="1:1" x14ac:dyDescent="0.25">
      <c r="A1290"/>
    </row>
    <row r="1291" spans="1:1" x14ac:dyDescent="0.25">
      <c r="A1291"/>
    </row>
    <row r="1292" spans="1:1" x14ac:dyDescent="0.25">
      <c r="A1292"/>
    </row>
    <row r="1293" spans="1:1" x14ac:dyDescent="0.25">
      <c r="A1293"/>
    </row>
    <row r="1294" spans="1:1" x14ac:dyDescent="0.25">
      <c r="A1294"/>
    </row>
    <row r="1295" spans="1:1" x14ac:dyDescent="0.25">
      <c r="A1295"/>
    </row>
    <row r="1296" spans="1:1" x14ac:dyDescent="0.25">
      <c r="A1296"/>
    </row>
    <row r="1297" spans="1:1" x14ac:dyDescent="0.25">
      <c r="A1297"/>
    </row>
    <row r="1298" spans="1:1" x14ac:dyDescent="0.25">
      <c r="A1298"/>
    </row>
    <row r="1299" spans="1:1" x14ac:dyDescent="0.25">
      <c r="A1299"/>
    </row>
    <row r="1300" spans="1:1" x14ac:dyDescent="0.25">
      <c r="A1300"/>
    </row>
    <row r="1343" spans="1:1" x14ac:dyDescent="0.25">
      <c r="A1343"/>
    </row>
    <row r="1344" spans="1:1" x14ac:dyDescent="0.25">
      <c r="A1344"/>
    </row>
    <row r="1345" spans="1:1" x14ac:dyDescent="0.25">
      <c r="A1345"/>
    </row>
    <row r="1346" spans="1:1" x14ac:dyDescent="0.25">
      <c r="A1346"/>
    </row>
    <row r="1347" spans="1:1" x14ac:dyDescent="0.25">
      <c r="A1347"/>
    </row>
    <row r="1348" spans="1:1" x14ac:dyDescent="0.25">
      <c r="A1348"/>
    </row>
    <row r="1349" spans="1:1" x14ac:dyDescent="0.25">
      <c r="A1349"/>
    </row>
    <row r="1350" spans="1:1" x14ac:dyDescent="0.25">
      <c r="A1350"/>
    </row>
    <row r="1351" spans="1:1" x14ac:dyDescent="0.25">
      <c r="A1351"/>
    </row>
    <row r="1352" spans="1:1" x14ac:dyDescent="0.25">
      <c r="A1352"/>
    </row>
    <row r="1404" spans="1:1" x14ac:dyDescent="0.25">
      <c r="A1404"/>
    </row>
    <row r="1456" spans="1:1" x14ac:dyDescent="0.25">
      <c r="A1456"/>
    </row>
    <row r="1507" spans="1:1" x14ac:dyDescent="0.25">
      <c r="A1507"/>
    </row>
    <row r="1508" spans="1:1" x14ac:dyDescent="0.25">
      <c r="A1508"/>
    </row>
    <row r="1555" spans="1:1" x14ac:dyDescent="0.25">
      <c r="A1555"/>
    </row>
    <row r="1556" spans="1:1" x14ac:dyDescent="0.25">
      <c r="A1556"/>
    </row>
    <row r="1557" spans="1:1" x14ac:dyDescent="0.25">
      <c r="A1557"/>
    </row>
    <row r="1558" spans="1:1" x14ac:dyDescent="0.25">
      <c r="A1558"/>
    </row>
    <row r="1559" spans="1:1" x14ac:dyDescent="0.25">
      <c r="A1559"/>
    </row>
    <row r="1560" spans="1:1" x14ac:dyDescent="0.25">
      <c r="A1560"/>
    </row>
    <row r="1607" spans="1:1" x14ac:dyDescent="0.25">
      <c r="A1607"/>
    </row>
    <row r="1608" spans="1:1" x14ac:dyDescent="0.25">
      <c r="A1608"/>
    </row>
    <row r="1609" spans="1:1" x14ac:dyDescent="0.25">
      <c r="A1609"/>
    </row>
    <row r="1610" spans="1:1" x14ac:dyDescent="0.25">
      <c r="A1610"/>
    </row>
    <row r="1611" spans="1:1" x14ac:dyDescent="0.25">
      <c r="A1611"/>
    </row>
    <row r="1612" spans="1:1" x14ac:dyDescent="0.25">
      <c r="A1612"/>
    </row>
    <row r="1655" spans="1:1" x14ac:dyDescent="0.25">
      <c r="A1655"/>
    </row>
    <row r="1656" spans="1:1" x14ac:dyDescent="0.25">
      <c r="A1656"/>
    </row>
    <row r="1657" spans="1:1" x14ac:dyDescent="0.25">
      <c r="A1657"/>
    </row>
    <row r="1658" spans="1:1" x14ac:dyDescent="0.25">
      <c r="A1658"/>
    </row>
    <row r="1659" spans="1:1" x14ac:dyDescent="0.25">
      <c r="A1659"/>
    </row>
    <row r="1660" spans="1:1" x14ac:dyDescent="0.25">
      <c r="A1660"/>
    </row>
    <row r="1661" spans="1:1" x14ac:dyDescent="0.25">
      <c r="A1661"/>
    </row>
    <row r="1662" spans="1:1" x14ac:dyDescent="0.25">
      <c r="A1662"/>
    </row>
    <row r="1663" spans="1:1" x14ac:dyDescent="0.25">
      <c r="A1663"/>
    </row>
    <row r="1664" spans="1:1" x14ac:dyDescent="0.25">
      <c r="A1664"/>
    </row>
    <row r="1710" spans="1:1" x14ac:dyDescent="0.25">
      <c r="A1710"/>
    </row>
    <row r="1711" spans="1:1" x14ac:dyDescent="0.25">
      <c r="A1711"/>
    </row>
    <row r="1712" spans="1:1" x14ac:dyDescent="0.25">
      <c r="A1712"/>
    </row>
    <row r="1713" spans="1:1" x14ac:dyDescent="0.25">
      <c r="A1713"/>
    </row>
    <row r="1714" spans="1:1" x14ac:dyDescent="0.25">
      <c r="A1714"/>
    </row>
    <row r="1715" spans="1:1" x14ac:dyDescent="0.25">
      <c r="A1715"/>
    </row>
    <row r="1716" spans="1:1" x14ac:dyDescent="0.25">
      <c r="A1716"/>
    </row>
    <row r="1761" spans="1:1" x14ac:dyDescent="0.25">
      <c r="A1761"/>
    </row>
    <row r="1762" spans="1:1" x14ac:dyDescent="0.25">
      <c r="A1762"/>
    </row>
    <row r="1763" spans="1:1" x14ac:dyDescent="0.25">
      <c r="A1763"/>
    </row>
    <row r="1764" spans="1:1" x14ac:dyDescent="0.25">
      <c r="A1764"/>
    </row>
    <row r="1765" spans="1:1" x14ac:dyDescent="0.25">
      <c r="A1765"/>
    </row>
    <row r="1766" spans="1:1" x14ac:dyDescent="0.25">
      <c r="A1766"/>
    </row>
    <row r="1767" spans="1:1" x14ac:dyDescent="0.25">
      <c r="A1767"/>
    </row>
    <row r="1768" spans="1:1" x14ac:dyDescent="0.25">
      <c r="A1768"/>
    </row>
    <row r="1816" spans="1:1" x14ac:dyDescent="0.25">
      <c r="A1816"/>
    </row>
    <row r="1817" spans="1:1" x14ac:dyDescent="0.25">
      <c r="A1817"/>
    </row>
    <row r="1818" spans="1:1" x14ac:dyDescent="0.25">
      <c r="A1818"/>
    </row>
    <row r="1819" spans="1:1" x14ac:dyDescent="0.25">
      <c r="A1819"/>
    </row>
    <row r="1820" spans="1:1" x14ac:dyDescent="0.25">
      <c r="A1820"/>
    </row>
    <row r="1868" spans="1:1" x14ac:dyDescent="0.25">
      <c r="A1868"/>
    </row>
    <row r="1869" spans="1:1" x14ac:dyDescent="0.25">
      <c r="A1869"/>
    </row>
    <row r="1870" spans="1:1" x14ac:dyDescent="0.25">
      <c r="A1870"/>
    </row>
    <row r="1871" spans="1:1" x14ac:dyDescent="0.25">
      <c r="A1871"/>
    </row>
    <row r="1872" spans="1:1" x14ac:dyDescent="0.25">
      <c r="A1872"/>
    </row>
    <row r="1918" spans="1:1" x14ac:dyDescent="0.25">
      <c r="A1918"/>
    </row>
    <row r="1919" spans="1:1" x14ac:dyDescent="0.25">
      <c r="A1919"/>
    </row>
    <row r="1920" spans="1:1" x14ac:dyDescent="0.25">
      <c r="A1920"/>
    </row>
    <row r="1921" spans="1:1" x14ac:dyDescent="0.25">
      <c r="A1921"/>
    </row>
    <row r="1922" spans="1:1" x14ac:dyDescent="0.25">
      <c r="A1922"/>
    </row>
    <row r="1923" spans="1:1" x14ac:dyDescent="0.25">
      <c r="A1923"/>
    </row>
    <row r="1924" spans="1:1" x14ac:dyDescent="0.25">
      <c r="A1924"/>
    </row>
    <row r="1974" spans="1:1" x14ac:dyDescent="0.25">
      <c r="A1974"/>
    </row>
    <row r="1975" spans="1:1" x14ac:dyDescent="0.25">
      <c r="A1975"/>
    </row>
    <row r="1976" spans="1:1" x14ac:dyDescent="0.25">
      <c r="A1976"/>
    </row>
    <row r="2018" spans="1:1" x14ac:dyDescent="0.25">
      <c r="A2018"/>
    </row>
    <row r="2019" spans="1:1" x14ac:dyDescent="0.25">
      <c r="A2019"/>
    </row>
    <row r="2020" spans="1:1" x14ac:dyDescent="0.25">
      <c r="A2020"/>
    </row>
    <row r="2021" spans="1:1" x14ac:dyDescent="0.25">
      <c r="A2021"/>
    </row>
    <row r="2022" spans="1:1" x14ac:dyDescent="0.25">
      <c r="A2022"/>
    </row>
    <row r="2023" spans="1:1" x14ac:dyDescent="0.25">
      <c r="A2023"/>
    </row>
    <row r="2024" spans="1:1" x14ac:dyDescent="0.25">
      <c r="A2024"/>
    </row>
    <row r="2025" spans="1:1" x14ac:dyDescent="0.25">
      <c r="A2025"/>
    </row>
    <row r="2026" spans="1:1" x14ac:dyDescent="0.25">
      <c r="A2026"/>
    </row>
    <row r="2027" spans="1:1" x14ac:dyDescent="0.25">
      <c r="A2027"/>
    </row>
    <row r="2028" spans="1:1" x14ac:dyDescent="0.25">
      <c r="A2028"/>
    </row>
    <row r="2074" spans="1:1" x14ac:dyDescent="0.25">
      <c r="A2074"/>
    </row>
    <row r="2075" spans="1:1" x14ac:dyDescent="0.25">
      <c r="A2075"/>
    </row>
    <row r="2076" spans="1:1" x14ac:dyDescent="0.25">
      <c r="A2076"/>
    </row>
    <row r="2077" spans="1:1" x14ac:dyDescent="0.25">
      <c r="A2077"/>
    </row>
    <row r="2078" spans="1:1" x14ac:dyDescent="0.25">
      <c r="A2078"/>
    </row>
    <row r="2079" spans="1:1" x14ac:dyDescent="0.25">
      <c r="A2079"/>
    </row>
    <row r="2080" spans="1:1" x14ac:dyDescent="0.25">
      <c r="A2080"/>
    </row>
    <row r="2127" spans="1:1" x14ac:dyDescent="0.25">
      <c r="A2127"/>
    </row>
    <row r="2128" spans="1:1" x14ac:dyDescent="0.25">
      <c r="A2128"/>
    </row>
    <row r="2129" spans="1:1" x14ac:dyDescent="0.25">
      <c r="A2129"/>
    </row>
    <row r="2130" spans="1:1" x14ac:dyDescent="0.25">
      <c r="A2130"/>
    </row>
    <row r="2131" spans="1:1" x14ac:dyDescent="0.25">
      <c r="A2131"/>
    </row>
    <row r="2132" spans="1:1" x14ac:dyDescent="0.25">
      <c r="A2132"/>
    </row>
    <row r="2181" spans="1:1" x14ac:dyDescent="0.25">
      <c r="A2181"/>
    </row>
    <row r="2182" spans="1:1" x14ac:dyDescent="0.25">
      <c r="A2182"/>
    </row>
    <row r="2183" spans="1:1" x14ac:dyDescent="0.25">
      <c r="A2183"/>
    </row>
    <row r="2184" spans="1:1" x14ac:dyDescent="0.25">
      <c r="A2184"/>
    </row>
    <row r="2229" spans="1:1" x14ac:dyDescent="0.25">
      <c r="A2229"/>
    </row>
    <row r="2230" spans="1:1" x14ac:dyDescent="0.25">
      <c r="A2230"/>
    </row>
    <row r="2231" spans="1:1" x14ac:dyDescent="0.25">
      <c r="A2231"/>
    </row>
    <row r="2232" spans="1:1" x14ac:dyDescent="0.25">
      <c r="A2232"/>
    </row>
    <row r="2233" spans="1:1" x14ac:dyDescent="0.25">
      <c r="A2233"/>
    </row>
    <row r="2234" spans="1:1" x14ac:dyDescent="0.25">
      <c r="A2234"/>
    </row>
    <row r="2235" spans="1:1" x14ac:dyDescent="0.25">
      <c r="A2235"/>
    </row>
    <row r="2236" spans="1:1" x14ac:dyDescent="0.25">
      <c r="A2236"/>
    </row>
    <row r="2281" spans="1:1" x14ac:dyDescent="0.25">
      <c r="A2281"/>
    </row>
    <row r="2282" spans="1:1" x14ac:dyDescent="0.25">
      <c r="A2282"/>
    </row>
    <row r="2283" spans="1:1" x14ac:dyDescent="0.25">
      <c r="A2283"/>
    </row>
    <row r="2284" spans="1:1" x14ac:dyDescent="0.25">
      <c r="A2284"/>
    </row>
    <row r="2285" spans="1:1" x14ac:dyDescent="0.25">
      <c r="A2285"/>
    </row>
    <row r="2286" spans="1:1" x14ac:dyDescent="0.25">
      <c r="A2286"/>
    </row>
    <row r="2287" spans="1:1" x14ac:dyDescent="0.25">
      <c r="A2287"/>
    </row>
    <row r="2288" spans="1:1" x14ac:dyDescent="0.25">
      <c r="A2288"/>
    </row>
    <row r="2335" spans="1:1" x14ac:dyDescent="0.25">
      <c r="A2335"/>
    </row>
    <row r="2336" spans="1:1" x14ac:dyDescent="0.25">
      <c r="A2336"/>
    </row>
    <row r="2337" spans="1:1" x14ac:dyDescent="0.25">
      <c r="A2337"/>
    </row>
    <row r="2338" spans="1:1" x14ac:dyDescent="0.25">
      <c r="A2338"/>
    </row>
    <row r="2339" spans="1:1" x14ac:dyDescent="0.25">
      <c r="A2339"/>
    </row>
    <row r="2340" spans="1:1" x14ac:dyDescent="0.25">
      <c r="A2340"/>
    </row>
    <row r="2389" spans="1:1" x14ac:dyDescent="0.25">
      <c r="A2389"/>
    </row>
    <row r="2390" spans="1:1" x14ac:dyDescent="0.25">
      <c r="A2390"/>
    </row>
    <row r="2391" spans="1:1" x14ac:dyDescent="0.25">
      <c r="A2391"/>
    </row>
    <row r="2392" spans="1:1" x14ac:dyDescent="0.25">
      <c r="A2392"/>
    </row>
    <row r="2441" spans="1:1" x14ac:dyDescent="0.25">
      <c r="A2441"/>
    </row>
    <row r="2442" spans="1:1" x14ac:dyDescent="0.25">
      <c r="A2442"/>
    </row>
    <row r="2443" spans="1:1" x14ac:dyDescent="0.25">
      <c r="A2443"/>
    </row>
    <row r="2444" spans="1:1" x14ac:dyDescent="0.25">
      <c r="A2444"/>
    </row>
    <row r="2487" spans="1:1" x14ac:dyDescent="0.25">
      <c r="A2487"/>
    </row>
    <row r="2488" spans="1:1" x14ac:dyDescent="0.25">
      <c r="A2488"/>
    </row>
    <row r="2489" spans="1:1" x14ac:dyDescent="0.25">
      <c r="A2489"/>
    </row>
    <row r="2490" spans="1:1" x14ac:dyDescent="0.25">
      <c r="A2490"/>
    </row>
    <row r="2491" spans="1:1" x14ac:dyDescent="0.25">
      <c r="A2491"/>
    </row>
    <row r="2492" spans="1:1" x14ac:dyDescent="0.25">
      <c r="A2492"/>
    </row>
    <row r="2493" spans="1:1" x14ac:dyDescent="0.25">
      <c r="A2493"/>
    </row>
    <row r="2494" spans="1:1" x14ac:dyDescent="0.25">
      <c r="A2494"/>
    </row>
    <row r="2495" spans="1:1" x14ac:dyDescent="0.25">
      <c r="A2495"/>
    </row>
    <row r="2496" spans="1:1" x14ac:dyDescent="0.25">
      <c r="A2496"/>
    </row>
    <row r="2536" spans="1:1" x14ac:dyDescent="0.25">
      <c r="A2536"/>
    </row>
    <row r="2537" spans="1:1" x14ac:dyDescent="0.25">
      <c r="A2537"/>
    </row>
    <row r="2538" spans="1:1" x14ac:dyDescent="0.25">
      <c r="A2538"/>
    </row>
    <row r="2539" spans="1:1" x14ac:dyDescent="0.25">
      <c r="A2539"/>
    </row>
    <row r="2540" spans="1:1" x14ac:dyDescent="0.25">
      <c r="A2540"/>
    </row>
    <row r="2541" spans="1:1" x14ac:dyDescent="0.25">
      <c r="A2541"/>
    </row>
    <row r="2542" spans="1:1" x14ac:dyDescent="0.25">
      <c r="A2542"/>
    </row>
    <row r="2543" spans="1:1" x14ac:dyDescent="0.25">
      <c r="A2543"/>
    </row>
    <row r="2544" spans="1:1" x14ac:dyDescent="0.25">
      <c r="A2544"/>
    </row>
    <row r="2545" spans="1:1" x14ac:dyDescent="0.25">
      <c r="A2545"/>
    </row>
    <row r="2546" spans="1:1" x14ac:dyDescent="0.25">
      <c r="A2546"/>
    </row>
    <row r="2547" spans="1:1" x14ac:dyDescent="0.25">
      <c r="A2547"/>
    </row>
    <row r="2548" spans="1:1" x14ac:dyDescent="0.25">
      <c r="A2548"/>
    </row>
    <row r="2596" spans="1:1" x14ac:dyDescent="0.25">
      <c r="A2596"/>
    </row>
    <row r="2597" spans="1:1" x14ac:dyDescent="0.25">
      <c r="A2597"/>
    </row>
    <row r="2598" spans="1:1" x14ac:dyDescent="0.25">
      <c r="A2598"/>
    </row>
    <row r="2599" spans="1:1" x14ac:dyDescent="0.25">
      <c r="A2599"/>
    </row>
    <row r="2600" spans="1:1" x14ac:dyDescent="0.25">
      <c r="A2600"/>
    </row>
    <row r="2643" spans="1:1" x14ac:dyDescent="0.25">
      <c r="A2643"/>
    </row>
    <row r="2644" spans="1:1" x14ac:dyDescent="0.25">
      <c r="A2644"/>
    </row>
    <row r="2645" spans="1:1" x14ac:dyDescent="0.25">
      <c r="A2645"/>
    </row>
    <row r="2646" spans="1:1" x14ac:dyDescent="0.25">
      <c r="A2646"/>
    </row>
    <row r="2647" spans="1:1" x14ac:dyDescent="0.25">
      <c r="A2647"/>
    </row>
    <row r="2648" spans="1:1" x14ac:dyDescent="0.25">
      <c r="A2648"/>
    </row>
    <row r="2649" spans="1:1" x14ac:dyDescent="0.25">
      <c r="A2649"/>
    </row>
    <row r="2650" spans="1:1" x14ac:dyDescent="0.25">
      <c r="A2650"/>
    </row>
    <row r="2651" spans="1:1" x14ac:dyDescent="0.25">
      <c r="A2651"/>
    </row>
    <row r="2652" spans="1:1" x14ac:dyDescent="0.25">
      <c r="A2652"/>
    </row>
    <row r="2697" spans="1:1" x14ac:dyDescent="0.25">
      <c r="A2697"/>
    </row>
    <row r="2698" spans="1:1" x14ac:dyDescent="0.25">
      <c r="A2698"/>
    </row>
    <row r="2699" spans="1:1" x14ac:dyDescent="0.25">
      <c r="A2699"/>
    </row>
    <row r="2700" spans="1:1" x14ac:dyDescent="0.25">
      <c r="A2700"/>
    </row>
    <row r="2701" spans="1:1" x14ac:dyDescent="0.25">
      <c r="A2701"/>
    </row>
    <row r="2702" spans="1:1" x14ac:dyDescent="0.25">
      <c r="A2702"/>
    </row>
    <row r="2703" spans="1:1" x14ac:dyDescent="0.25">
      <c r="A2703"/>
    </row>
    <row r="2704" spans="1:1" x14ac:dyDescent="0.25">
      <c r="A2704"/>
    </row>
    <row r="2745" spans="1:1" x14ac:dyDescent="0.25">
      <c r="A2745"/>
    </row>
    <row r="2746" spans="1:1" x14ac:dyDescent="0.25">
      <c r="A2746"/>
    </row>
    <row r="2747" spans="1:1" x14ac:dyDescent="0.25">
      <c r="A2747"/>
    </row>
    <row r="2748" spans="1:1" x14ac:dyDescent="0.25">
      <c r="A2748"/>
    </row>
    <row r="2749" spans="1:1" x14ac:dyDescent="0.25">
      <c r="A2749"/>
    </row>
    <row r="2750" spans="1:1" x14ac:dyDescent="0.25">
      <c r="A2750"/>
    </row>
    <row r="2751" spans="1:1" x14ac:dyDescent="0.25">
      <c r="A2751"/>
    </row>
    <row r="2752" spans="1:1" x14ac:dyDescent="0.25">
      <c r="A2752"/>
    </row>
    <row r="2753" spans="1:1" x14ac:dyDescent="0.25">
      <c r="A2753"/>
    </row>
    <row r="2754" spans="1:1" x14ac:dyDescent="0.25">
      <c r="A2754"/>
    </row>
    <row r="2755" spans="1:1" x14ac:dyDescent="0.25">
      <c r="A2755"/>
    </row>
    <row r="2756" spans="1:1" x14ac:dyDescent="0.25">
      <c r="A2756"/>
    </row>
    <row r="2799" spans="1:1" x14ac:dyDescent="0.25">
      <c r="A2799"/>
    </row>
    <row r="2800" spans="1:1" x14ac:dyDescent="0.25">
      <c r="A2800"/>
    </row>
    <row r="2801" spans="1:1" x14ac:dyDescent="0.25">
      <c r="A2801"/>
    </row>
    <row r="2802" spans="1:1" x14ac:dyDescent="0.25">
      <c r="A2802"/>
    </row>
    <row r="2803" spans="1:1" x14ac:dyDescent="0.25">
      <c r="A2803"/>
    </row>
    <row r="2804" spans="1:1" x14ac:dyDescent="0.25">
      <c r="A2804"/>
    </row>
    <row r="2805" spans="1:1" x14ac:dyDescent="0.25">
      <c r="A2805"/>
    </row>
    <row r="2806" spans="1:1" x14ac:dyDescent="0.25">
      <c r="A2806"/>
    </row>
    <row r="2807" spans="1:1" x14ac:dyDescent="0.25">
      <c r="A2807"/>
    </row>
    <row r="2808" spans="1:1" x14ac:dyDescent="0.25">
      <c r="A2808"/>
    </row>
    <row r="2860" spans="1:1" x14ac:dyDescent="0.25">
      <c r="A2860"/>
    </row>
    <row r="2912" spans="1:1" x14ac:dyDescent="0.25">
      <c r="A2912"/>
    </row>
    <row r="2963" spans="1:1" x14ac:dyDescent="0.25">
      <c r="A2963"/>
    </row>
    <row r="2964" spans="1:1" x14ac:dyDescent="0.25">
      <c r="A2964"/>
    </row>
  </sheetData>
  <sortState ref="A2914:A2962">
    <sortCondition ref="A2914"/>
  </sortState>
  <pageMargins left="0.75" right="0.75" top="1" bottom="1" header="0.5" footer="0.5"/>
  <pageSetup scale="4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8F006-BA96-4BF9-8090-E5D97776F204}">
  <sheetPr codeName="Sheet5"/>
  <dimension ref="A1:AG27"/>
  <sheetViews>
    <sheetView workbookViewId="0"/>
  </sheetViews>
  <sheetFormatPr defaultRowHeight="15" x14ac:dyDescent="0.25"/>
  <cols>
    <col min="2" max="2" width="14.7109375" customWidth="1"/>
    <col min="3" max="8" width="8.5703125" bestFit="1" customWidth="1"/>
    <col min="10" max="14" width="8.5703125" bestFit="1" customWidth="1"/>
    <col min="16" max="19" width="9.5703125" bestFit="1" customWidth="1"/>
    <col min="20" max="22" width="8.5703125" bestFit="1" customWidth="1"/>
    <col min="23" max="23" width="9.28515625" bestFit="1" customWidth="1"/>
    <col min="24" max="33" width="8.5703125" bestFit="1" customWidth="1"/>
  </cols>
  <sheetData>
    <row r="1" spans="1:33" x14ac:dyDescent="0.25">
      <c r="A1" s="9" t="s">
        <v>56</v>
      </c>
    </row>
    <row r="3" spans="1:33" x14ac:dyDescent="0.25">
      <c r="B3" t="s">
        <v>57</v>
      </c>
      <c r="C3" s="10">
        <v>1984</v>
      </c>
      <c r="D3" s="10">
        <v>1985</v>
      </c>
      <c r="E3" s="10">
        <v>1986</v>
      </c>
      <c r="F3" s="10">
        <v>1987</v>
      </c>
      <c r="G3" s="10">
        <v>1988</v>
      </c>
      <c r="H3" s="10">
        <v>1989</v>
      </c>
      <c r="I3" s="10">
        <v>1990</v>
      </c>
      <c r="J3" s="10">
        <v>1991</v>
      </c>
      <c r="K3" s="10">
        <v>1992</v>
      </c>
      <c r="L3" s="10">
        <v>1993</v>
      </c>
      <c r="M3" s="10">
        <v>1994</v>
      </c>
      <c r="N3" s="10">
        <v>1995</v>
      </c>
      <c r="O3" s="10">
        <v>1996</v>
      </c>
      <c r="P3" s="10">
        <v>1997</v>
      </c>
      <c r="Q3" s="10">
        <v>1998</v>
      </c>
      <c r="R3" s="10">
        <v>1999</v>
      </c>
      <c r="S3" s="10">
        <v>2000</v>
      </c>
      <c r="T3" s="10">
        <v>2001</v>
      </c>
      <c r="U3" s="10">
        <v>2002</v>
      </c>
      <c r="V3" s="10">
        <v>2003</v>
      </c>
      <c r="W3" s="10">
        <v>2004</v>
      </c>
      <c r="X3" s="10">
        <v>2005</v>
      </c>
      <c r="Y3" s="10">
        <v>2006</v>
      </c>
      <c r="Z3" s="10">
        <v>2007</v>
      </c>
      <c r="AA3" s="10">
        <v>2008</v>
      </c>
      <c r="AB3" s="10">
        <v>2009</v>
      </c>
      <c r="AC3" s="10">
        <v>2010</v>
      </c>
      <c r="AD3" s="10">
        <v>2011</v>
      </c>
      <c r="AE3" s="10">
        <v>2012</v>
      </c>
      <c r="AF3" s="10">
        <v>2013</v>
      </c>
      <c r="AG3" s="10">
        <v>2014</v>
      </c>
    </row>
    <row r="4" spans="1:33" x14ac:dyDescent="0.25">
      <c r="B4" t="s">
        <v>58</v>
      </c>
      <c r="C4">
        <f t="shared" ref="C4:AG4" si="0">C5+C6</f>
        <v>51</v>
      </c>
      <c r="D4">
        <f t="shared" si="0"/>
        <v>51</v>
      </c>
      <c r="E4">
        <f t="shared" si="0"/>
        <v>51</v>
      </c>
      <c r="F4">
        <f t="shared" si="0"/>
        <v>51</v>
      </c>
      <c r="G4">
        <f t="shared" si="0"/>
        <v>51</v>
      </c>
      <c r="H4">
        <f t="shared" si="0"/>
        <v>51</v>
      </c>
      <c r="I4">
        <f t="shared" si="0"/>
        <v>51</v>
      </c>
      <c r="J4">
        <f t="shared" si="0"/>
        <v>51</v>
      </c>
      <c r="K4">
        <f t="shared" si="0"/>
        <v>51</v>
      </c>
      <c r="L4">
        <f t="shared" si="0"/>
        <v>51</v>
      </c>
      <c r="M4">
        <f t="shared" si="0"/>
        <v>51</v>
      </c>
      <c r="N4">
        <f t="shared" si="0"/>
        <v>51</v>
      </c>
      <c r="O4">
        <f t="shared" si="0"/>
        <v>51</v>
      </c>
      <c r="P4">
        <f t="shared" si="0"/>
        <v>51</v>
      </c>
      <c r="Q4">
        <f t="shared" si="0"/>
        <v>51</v>
      </c>
      <c r="R4">
        <f t="shared" si="0"/>
        <v>51</v>
      </c>
      <c r="S4">
        <f t="shared" si="0"/>
        <v>51</v>
      </c>
      <c r="T4">
        <f t="shared" si="0"/>
        <v>51</v>
      </c>
      <c r="U4">
        <f t="shared" si="0"/>
        <v>51</v>
      </c>
      <c r="V4">
        <f t="shared" si="0"/>
        <v>51</v>
      </c>
      <c r="W4">
        <f t="shared" si="0"/>
        <v>51</v>
      </c>
      <c r="X4">
        <f t="shared" si="0"/>
        <v>51</v>
      </c>
      <c r="Y4">
        <f t="shared" si="0"/>
        <v>51</v>
      </c>
      <c r="Z4">
        <f t="shared" si="0"/>
        <v>51</v>
      </c>
      <c r="AA4">
        <f t="shared" si="0"/>
        <v>51</v>
      </c>
      <c r="AB4">
        <f t="shared" si="0"/>
        <v>51</v>
      </c>
      <c r="AC4">
        <f t="shared" si="0"/>
        <v>51</v>
      </c>
      <c r="AD4">
        <f t="shared" si="0"/>
        <v>51</v>
      </c>
      <c r="AE4">
        <f t="shared" si="0"/>
        <v>51</v>
      </c>
      <c r="AF4">
        <f t="shared" si="0"/>
        <v>51</v>
      </c>
      <c r="AG4">
        <f t="shared" si="0"/>
        <v>51</v>
      </c>
    </row>
    <row r="5" spans="1:33" x14ac:dyDescent="0.25">
      <c r="B5" t="s">
        <v>59</v>
      </c>
      <c r="C5">
        <f>COUNT(Data!$B$2:$B$52)</f>
        <v>51</v>
      </c>
      <c r="D5">
        <f>COUNT(Data!$C$2:$C$52)</f>
        <v>51</v>
      </c>
      <c r="E5">
        <f>COUNT(Data!$D$2:$D$52)</f>
        <v>51</v>
      </c>
      <c r="F5">
        <f>COUNT(Data!$E$2:$E$52)</f>
        <v>51</v>
      </c>
      <c r="G5">
        <f>COUNT(Data!$F$2:$F$52)</f>
        <v>51</v>
      </c>
      <c r="H5">
        <f>COUNT(Data!$G$2:$G$52)</f>
        <v>51</v>
      </c>
      <c r="I5">
        <f>COUNT(Data!$H$2:$H$52)</f>
        <v>51</v>
      </c>
      <c r="J5">
        <f>COUNT(Data!$I$2:$I$52)</f>
        <v>51</v>
      </c>
      <c r="K5">
        <f>COUNT(Data!$J$2:$J$52)</f>
        <v>51</v>
      </c>
      <c r="L5">
        <f>COUNT(Data!$K$2:$K$52)</f>
        <v>51</v>
      </c>
      <c r="M5">
        <f>COUNT(Data!$L$2:$L$52)</f>
        <v>51</v>
      </c>
      <c r="N5">
        <f>COUNT(Data!$M$2:$M$52)</f>
        <v>51</v>
      </c>
      <c r="O5">
        <f>COUNT(Data!$N$2:$N$52)</f>
        <v>51</v>
      </c>
      <c r="P5">
        <f>COUNT(Data!$O$2:$O$52)</f>
        <v>51</v>
      </c>
      <c r="Q5">
        <f>COUNT(Data!$P$2:$P$52)</f>
        <v>51</v>
      </c>
      <c r="R5">
        <f>COUNT(Data!$Q$2:$Q$52)</f>
        <v>51</v>
      </c>
      <c r="S5">
        <f>COUNT(Data!$R$2:$R$52)</f>
        <v>51</v>
      </c>
      <c r="T5">
        <f>COUNT(Data!$S$2:$S$52)</f>
        <v>51</v>
      </c>
      <c r="U5">
        <f>COUNT(Data!$T$2:$T$52)</f>
        <v>51</v>
      </c>
      <c r="V5">
        <f>COUNT(Data!$U$2:$U$52)</f>
        <v>51</v>
      </c>
      <c r="W5">
        <f>COUNT(Data!$V$2:$V$52)</f>
        <v>51</v>
      </c>
      <c r="X5">
        <f>COUNT(Data!$W$2:$W$52)</f>
        <v>51</v>
      </c>
      <c r="Y5">
        <f>COUNT(Data!$X$2:$X$52)</f>
        <v>51</v>
      </c>
      <c r="Z5">
        <f>COUNT(Data!$Y$2:$Y$52)</f>
        <v>51</v>
      </c>
      <c r="AA5">
        <f>COUNT(Data!$Z$2:$Z$52)</f>
        <v>51</v>
      </c>
      <c r="AB5">
        <f>COUNT(Data!$AA$2:$AA$52)</f>
        <v>51</v>
      </c>
      <c r="AC5">
        <f>COUNT(Data!$AB$2:$AB$52)</f>
        <v>51</v>
      </c>
      <c r="AD5">
        <f>COUNT(Data!$AC$2:$AC$52)</f>
        <v>51</v>
      </c>
      <c r="AE5">
        <f>COUNT(Data!$AD$2:$AD$52)</f>
        <v>51</v>
      </c>
      <c r="AF5">
        <f>COUNT(Data!$AE$2:$AE$52)</f>
        <v>51</v>
      </c>
      <c r="AG5">
        <f>COUNT(Data!$AF$2:$AF$52)</f>
        <v>51</v>
      </c>
    </row>
    <row r="6" spans="1:33" x14ac:dyDescent="0.25">
      <c r="B6" t="s">
        <v>60</v>
      </c>
      <c r="C6">
        <f>COUNTBLANK(Data!$B$2:$B$52)</f>
        <v>0</v>
      </c>
      <c r="D6">
        <f>COUNTBLANK(Data!$C$2:$C$52)</f>
        <v>0</v>
      </c>
      <c r="E6">
        <f>COUNTBLANK(Data!$D$2:$D$52)</f>
        <v>0</v>
      </c>
      <c r="F6">
        <f>COUNTBLANK(Data!$E$2:$E$52)</f>
        <v>0</v>
      </c>
      <c r="G6">
        <f>COUNTBLANK(Data!$F$2:$F$52)</f>
        <v>0</v>
      </c>
      <c r="H6">
        <f>COUNTBLANK(Data!$G$2:$G$52)</f>
        <v>0</v>
      </c>
      <c r="I6">
        <f>COUNTBLANK(Data!$H$2:$H$52)</f>
        <v>0</v>
      </c>
      <c r="J6">
        <f>COUNTBLANK(Data!$I$2:$I$52)</f>
        <v>0</v>
      </c>
      <c r="K6">
        <f>COUNTBLANK(Data!$J$2:$J$52)</f>
        <v>0</v>
      </c>
      <c r="L6">
        <f>COUNTBLANK(Data!$K$2:$K$52)</f>
        <v>0</v>
      </c>
      <c r="M6">
        <f>COUNTBLANK(Data!$L$2:$L$52)</f>
        <v>0</v>
      </c>
      <c r="N6">
        <f>COUNTBLANK(Data!$M$2:$M$52)</f>
        <v>0</v>
      </c>
      <c r="O6">
        <f>COUNTBLANK(Data!$N$2:$N$52)</f>
        <v>0</v>
      </c>
      <c r="P6">
        <f>COUNTBLANK(Data!$O$2:$O$52)</f>
        <v>0</v>
      </c>
      <c r="Q6">
        <f>COUNTBLANK(Data!$P$2:$P$52)</f>
        <v>0</v>
      </c>
      <c r="R6">
        <f>COUNTBLANK(Data!$Q$2:$Q$52)</f>
        <v>0</v>
      </c>
      <c r="S6">
        <f>COUNTBLANK(Data!$R$2:$R$52)</f>
        <v>0</v>
      </c>
      <c r="T6">
        <f>COUNTBLANK(Data!$S$2:$S$52)</f>
        <v>0</v>
      </c>
      <c r="U6">
        <f>COUNTBLANK(Data!$T$2:$T$52)</f>
        <v>0</v>
      </c>
      <c r="V6">
        <f>COUNTBLANK(Data!$U$2:$U$52)</f>
        <v>0</v>
      </c>
      <c r="W6">
        <f>COUNTBLANK(Data!$V$2:$V$52)</f>
        <v>0</v>
      </c>
      <c r="X6">
        <f>COUNTBLANK(Data!$W$2:$W$52)</f>
        <v>0</v>
      </c>
      <c r="Y6">
        <f>COUNTBLANK(Data!$X$2:$X$52)</f>
        <v>0</v>
      </c>
      <c r="Z6">
        <f>COUNTBLANK(Data!$Y$2:$Y$52)</f>
        <v>0</v>
      </c>
      <c r="AA6">
        <f>COUNTBLANK(Data!$Z$2:$Z$52)</f>
        <v>0</v>
      </c>
      <c r="AB6">
        <f>COUNTBLANK(Data!$AA$2:$AA$52)</f>
        <v>0</v>
      </c>
      <c r="AC6">
        <f>COUNTBLANK(Data!$AB$2:$AB$52)</f>
        <v>0</v>
      </c>
      <c r="AD6">
        <f>COUNTBLANK(Data!$AC$2:$AC$52)</f>
        <v>0</v>
      </c>
      <c r="AE6">
        <f>COUNTBLANK(Data!$AD$2:$AD$52)</f>
        <v>0</v>
      </c>
      <c r="AF6">
        <f>COUNTBLANK(Data!$AE$2:$AE$52)</f>
        <v>0</v>
      </c>
      <c r="AG6">
        <f>COUNTBLANK(Data!$AF$2:$AF$52)</f>
        <v>0</v>
      </c>
    </row>
    <row r="8" spans="1:33" x14ac:dyDescent="0.25">
      <c r="B8" t="s">
        <v>72</v>
      </c>
    </row>
    <row r="9" spans="1:33" x14ac:dyDescent="0.25">
      <c r="B9" t="s">
        <v>61</v>
      </c>
      <c r="C9" s="11">
        <f>MIN(Data!$B$2:$B$52)</f>
        <v>37.299999999999997</v>
      </c>
      <c r="D9" s="11">
        <f>MIN(Data!$C$2:$C$52)</f>
        <v>37.4</v>
      </c>
      <c r="E9" s="11">
        <f>MIN(Data!$D$2:$D$52)</f>
        <v>34.6</v>
      </c>
      <c r="F9" s="11">
        <f>MIN(Data!$E$2:$E$52)</f>
        <v>35.799999999999997</v>
      </c>
      <c r="G9" s="11">
        <f>MIN(Data!$F$2:$F$52)</f>
        <v>37.5</v>
      </c>
      <c r="H9" s="11">
        <f>MIN(Data!$G$2:$G$52)</f>
        <v>38.700000000000003</v>
      </c>
      <c r="I9" s="16">
        <f>MIN(Data!$H$2:$H$52)</f>
        <v>36.4</v>
      </c>
      <c r="J9" s="11">
        <f>MIN(Data!$I$2:$I$52)</f>
        <v>35.1</v>
      </c>
      <c r="K9" s="11">
        <f>MIN(Data!$J$2:$J$52)</f>
        <v>35</v>
      </c>
      <c r="L9" s="11">
        <f>MIN(Data!$K$2:$K$52)</f>
        <v>35.700000000000003</v>
      </c>
      <c r="M9" s="11">
        <f>MIN(Data!$L$2:$L$52)</f>
        <v>37.799999999999997</v>
      </c>
      <c r="N9" s="11">
        <f>MIN(Data!$M$2:$M$52)</f>
        <v>39.200000000000003</v>
      </c>
      <c r="O9" s="16">
        <f>MIN(Data!$N$2:$N$52)</f>
        <v>40.4</v>
      </c>
      <c r="P9" s="17">
        <f>MIN(Data!$O$2:$O$52)</f>
        <v>42.5</v>
      </c>
      <c r="Q9" s="17">
        <f>MIN(Data!$P$2:$P$52)</f>
        <v>40.299999999999997</v>
      </c>
      <c r="R9" s="17">
        <f>MIN(Data!$Q$2:$Q$52)</f>
        <v>40</v>
      </c>
      <c r="S9" s="17">
        <f>MIN(Data!$R$2:$R$52)</f>
        <v>41.9</v>
      </c>
      <c r="T9" s="11">
        <f>MIN(Data!$S$2:$S$52)</f>
        <v>42.7</v>
      </c>
      <c r="U9" s="11">
        <f>MIN(Data!$T$2:$T$52)</f>
        <v>44.1</v>
      </c>
      <c r="V9" s="11">
        <f>MIN(Data!$U$2:$U$52)</f>
        <v>43</v>
      </c>
      <c r="W9" s="18">
        <f>MIN(Data!$V$2:$V$52)</f>
        <v>45.6</v>
      </c>
      <c r="X9" s="11">
        <f>MIN(Data!$W$2:$W$52)</f>
        <v>45.8</v>
      </c>
      <c r="Y9" s="11">
        <f>MIN(Data!$X$2:$X$52)</f>
        <v>45.9</v>
      </c>
      <c r="Z9" s="11">
        <f>MIN(Data!$Y$2:$Y$52)</f>
        <v>47.2</v>
      </c>
      <c r="AA9" s="11">
        <f>MIN(Data!$Z$2:$Z$52)</f>
        <v>44.1</v>
      </c>
      <c r="AB9" s="11">
        <f>MIN(Data!$AA$2:$AA$52)</f>
        <v>44.9</v>
      </c>
      <c r="AC9" s="11">
        <f>MIN(Data!$AB$2:$AB$52)</f>
        <v>45.625</v>
      </c>
      <c r="AD9" s="11">
        <f>MIN(Data!$AC$2:$AC$52)</f>
        <v>44.825000000000003</v>
      </c>
      <c r="AE9" s="11">
        <f>MIN(Data!$AD$2:$AD$52)</f>
        <v>44.974999999999994</v>
      </c>
      <c r="AF9" s="11">
        <f>MIN(Data!$AE$2:$AE$52)</f>
        <v>44.575000000000003</v>
      </c>
      <c r="AG9" s="11">
        <f>MIN(Data!$AF$2:$AF$52)</f>
        <v>41.525000000000006</v>
      </c>
    </row>
    <row r="10" spans="1:33" x14ac:dyDescent="0.25">
      <c r="B10" t="s">
        <v>62</v>
      </c>
      <c r="C10" s="11">
        <f>MAX(Data!$B$2:$B$52)</f>
        <v>74.099999999999994</v>
      </c>
      <c r="D10" s="11">
        <f>MAX(Data!$C$2:$C$52)</f>
        <v>75.900000000000006</v>
      </c>
      <c r="E10" s="11">
        <f>MAX(Data!$D$2:$D$52)</f>
        <v>76.400000000000006</v>
      </c>
      <c r="F10" s="11">
        <f>MAX(Data!$E$2:$E$52)</f>
        <v>73.2</v>
      </c>
      <c r="G10" s="11">
        <f>MAX(Data!$F$2:$F$52)</f>
        <v>73.8</v>
      </c>
      <c r="H10" s="11">
        <f>MAX(Data!$G$2:$G$52)</f>
        <v>74.8</v>
      </c>
      <c r="I10" s="16">
        <f>MAX(Data!$H$2:$H$52)</f>
        <v>74.2</v>
      </c>
      <c r="J10" s="11">
        <f>MAX(Data!$I$2:$I$52)</f>
        <v>74</v>
      </c>
      <c r="K10" s="11">
        <f>MAX(Data!$J$2:$J$52)</f>
        <v>73.8</v>
      </c>
      <c r="L10" s="11">
        <f>MAX(Data!$K$2:$K$52)</f>
        <v>74.099999999999994</v>
      </c>
      <c r="M10" s="11">
        <f>MAX(Data!$L$2:$L$52)</f>
        <v>73.7</v>
      </c>
      <c r="N10" s="11">
        <f>MAX(Data!$M$2:$M$52)</f>
        <v>76.7</v>
      </c>
      <c r="O10" s="16">
        <f>MAX(Data!$N$2:$N$52)</f>
        <v>76.5</v>
      </c>
      <c r="P10" s="17">
        <f>MAX(Data!$O$2:$O$52)</f>
        <v>75.400000000000006</v>
      </c>
      <c r="Q10" s="17">
        <f>MAX(Data!$P$2:$P$52)</f>
        <v>76.599999999999994</v>
      </c>
      <c r="R10" s="17">
        <f>MAX(Data!$Q$2:$Q$52)</f>
        <v>77.400000000000006</v>
      </c>
      <c r="S10" s="17">
        <f>MAX(Data!$R$2:$R$52)</f>
        <v>77.2</v>
      </c>
      <c r="T10" s="11">
        <f>MAX(Data!$S$2:$S$52)</f>
        <v>77.099999999999994</v>
      </c>
      <c r="U10" s="11">
        <f>MAX(Data!$T$2:$T$52)</f>
        <v>77.5</v>
      </c>
      <c r="V10" s="11">
        <f>MAX(Data!$U$2:$U$52)</f>
        <v>78.099999999999994</v>
      </c>
      <c r="W10" s="18">
        <f>MAX(Data!$V$2:$V$52)</f>
        <v>80.3</v>
      </c>
      <c r="X10" s="11">
        <f>MAX(Data!$W$2:$W$52)</f>
        <v>81.3</v>
      </c>
      <c r="Y10" s="11">
        <f>MAX(Data!$X$2:$X$52)</f>
        <v>78.400000000000006</v>
      </c>
      <c r="Z10" s="11">
        <f>MAX(Data!$Y$2:$Y$52)</f>
        <v>77.599999999999994</v>
      </c>
      <c r="AA10" s="11">
        <f>MAX(Data!$Z$2:$Z$52)</f>
        <v>77.8</v>
      </c>
      <c r="AB10" s="11">
        <f>MAX(Data!$AA$2:$AA$52)</f>
        <v>78.724999999999994</v>
      </c>
      <c r="AC10" s="11">
        <f>MAX(Data!$AB$2:$AB$52)</f>
        <v>79</v>
      </c>
      <c r="AD10" s="11">
        <f>MAX(Data!$AC$2:$AC$52)</f>
        <v>78.724999999999994</v>
      </c>
      <c r="AE10" s="11">
        <f>MAX(Data!$AD$2:$AD$52)</f>
        <v>75.775000000000006</v>
      </c>
      <c r="AF10" s="11">
        <f>MAX(Data!$AE$2:$AE$52)</f>
        <v>76.775000000000006</v>
      </c>
      <c r="AG10" s="11">
        <f>MAX(Data!$AF$2:$AF$52)</f>
        <v>75.574999999999989</v>
      </c>
    </row>
    <row r="11" spans="1:33" x14ac:dyDescent="0.25">
      <c r="B11" t="s">
        <v>63</v>
      </c>
      <c r="C11" s="11">
        <f>SUM(Data!$B$2:$B$52)</f>
        <v>3375.3999999999996</v>
      </c>
      <c r="D11" s="11">
        <f>SUM(Data!$C$2:$C$52)</f>
        <v>3359.7000000000003</v>
      </c>
      <c r="E11" s="11">
        <f>SUM(Data!$D$2:$D$52)</f>
        <v>3338.1</v>
      </c>
      <c r="F11" s="11">
        <f>SUM(Data!$E$2:$E$52)</f>
        <v>3341.0000000000005</v>
      </c>
      <c r="G11" s="11">
        <f>SUM(Data!$F$2:$F$52)</f>
        <v>3335.6999999999994</v>
      </c>
      <c r="H11" s="11">
        <f>SUM(Data!$G$2:$G$52)</f>
        <v>3339.0000000000009</v>
      </c>
      <c r="I11" s="16">
        <f>SUM(Data!$H$2:$H$52)</f>
        <v>3338.0000000000005</v>
      </c>
      <c r="J11" s="11">
        <f>SUM(Data!$I$2:$I$52)</f>
        <v>3342.1999999999994</v>
      </c>
      <c r="K11" s="11">
        <f>SUM(Data!$J$2:$J$52)</f>
        <v>3344.6000000000008</v>
      </c>
      <c r="L11" s="11">
        <f>SUM(Data!$K$2:$K$52)</f>
        <v>3331.6000000000004</v>
      </c>
      <c r="M11" s="11">
        <f>SUM(Data!$L$2:$L$52)</f>
        <v>3328.2000000000003</v>
      </c>
      <c r="N11" s="11">
        <f>SUM(Data!$M$2:$M$52)</f>
        <v>3378.2000000000003</v>
      </c>
      <c r="O11" s="16">
        <f>SUM(Data!$N$2:$N$52)</f>
        <v>3409</v>
      </c>
      <c r="P11" s="17">
        <f>SUM(Data!$O$2:$O$52)</f>
        <v>3424.5999999999995</v>
      </c>
      <c r="Q11" s="17">
        <f>SUM(Data!$P$2:$P$52)</f>
        <v>3460.0000000000009</v>
      </c>
      <c r="R11" s="17">
        <f>SUM(Data!$Q$2:$Q$52)</f>
        <v>3500.4999999999995</v>
      </c>
      <c r="S11" s="17">
        <f>SUM(Data!$R$2:$R$52)</f>
        <v>3521.7</v>
      </c>
      <c r="T11" s="11">
        <f>SUM(Data!$S$2:$S$52)</f>
        <v>3537.0000000000005</v>
      </c>
      <c r="U11" s="11">
        <f>SUM(Data!$T$2:$T$52)</f>
        <v>3542.6000000000004</v>
      </c>
      <c r="V11" s="11">
        <f>SUM(Data!$U$2:$U$52)</f>
        <v>3564.900000000001</v>
      </c>
      <c r="W11" s="18">
        <f>SUM(Data!$V$2:$V$52)</f>
        <v>3593.4000000000015</v>
      </c>
      <c r="X11" s="11">
        <f>SUM(Data!$W$2:$W$52)</f>
        <v>3584.2000000000012</v>
      </c>
      <c r="Y11" s="11">
        <f>SUM(Data!$X$2:$X$52)</f>
        <v>3581.0999999999985</v>
      </c>
      <c r="Z11" s="11">
        <f>SUM(Data!$Y$2:$Y$52)</f>
        <v>3550.6000000000008</v>
      </c>
      <c r="AA11" s="11">
        <f>SUM(Data!$Z$2:$Z$52)</f>
        <v>3547.2000000000003</v>
      </c>
      <c r="AB11" s="11">
        <f>SUM(Data!$AA$2:$AA$52)</f>
        <v>3530.5749999999994</v>
      </c>
      <c r="AC11" s="11">
        <f>SUM(Data!$AB$2:$AB$52)</f>
        <v>3498.0250000000001</v>
      </c>
      <c r="AD11" s="11">
        <f>SUM(Data!$AC$2:$AC$52)</f>
        <v>3467.5749999999994</v>
      </c>
      <c r="AE11" s="11">
        <f>SUM(Data!$AD$2:$AD$52)</f>
        <v>3431.7749999999996</v>
      </c>
      <c r="AF11" s="11">
        <f>SUM(Data!$AE$2:$AE$52)</f>
        <v>3421.3250000000012</v>
      </c>
      <c r="AG11" s="11">
        <f>SUM(Data!$AF$2:$AF$52)</f>
        <v>3387.4500000000003</v>
      </c>
    </row>
    <row r="12" spans="1:33" x14ac:dyDescent="0.25">
      <c r="B12" t="s">
        <v>52</v>
      </c>
      <c r="C12" s="11">
        <f>AVERAGE(Data!$B$2:$B$52)</f>
        <v>66.184313725490185</v>
      </c>
      <c r="D12" s="11">
        <f>AVERAGE(Data!$C$2:$C$52)</f>
        <v>65.876470588235293</v>
      </c>
      <c r="E12" s="11">
        <f>AVERAGE(Data!$D$2:$D$52)</f>
        <v>65.452941176470588</v>
      </c>
      <c r="F12" s="11">
        <f>AVERAGE(Data!$E$2:$E$52)</f>
        <v>65.509803921568633</v>
      </c>
      <c r="G12" s="11">
        <f>AVERAGE(Data!$F$2:$F$52)</f>
        <v>65.405882352941163</v>
      </c>
      <c r="H12" s="11">
        <f>AVERAGE(Data!$G$2:$G$52)</f>
        <v>65.47058823529413</v>
      </c>
      <c r="I12" s="16">
        <f>AVERAGE(Data!$H$2:$H$52)</f>
        <v>65.450980392156865</v>
      </c>
      <c r="J12" s="11">
        <f>AVERAGE(Data!$I$2:$I$52)</f>
        <v>65.533333333333317</v>
      </c>
      <c r="K12" s="11">
        <f>AVERAGE(Data!$J$2:$J$52)</f>
        <v>65.580392156862757</v>
      </c>
      <c r="L12" s="11">
        <f>AVERAGE(Data!$K$2:$K$52)</f>
        <v>65.325490196078434</v>
      </c>
      <c r="M12" s="11">
        <f>AVERAGE(Data!$L$2:$L$52)</f>
        <v>65.258823529411771</v>
      </c>
      <c r="N12" s="11">
        <f>AVERAGE(Data!$M$2:$M$52)</f>
        <v>66.23921568627452</v>
      </c>
      <c r="O12" s="16">
        <f>AVERAGE(Data!$N$2:$N$52)</f>
        <v>66.843137254901961</v>
      </c>
      <c r="P12" s="17">
        <f>AVERAGE(Data!$O$2:$O$52)</f>
        <v>67.14901960784313</v>
      </c>
      <c r="Q12" s="17">
        <f>AVERAGE(Data!$P$2:$P$52)</f>
        <v>67.843137254901976</v>
      </c>
      <c r="R12" s="17">
        <f>AVERAGE(Data!$Q$2:$Q$52)</f>
        <v>68.637254901960773</v>
      </c>
      <c r="S12" s="17">
        <f>AVERAGE(Data!$R$2:$R$52)</f>
        <v>69.052941176470583</v>
      </c>
      <c r="T12" s="11">
        <f>AVERAGE(Data!$S$2:$S$52)</f>
        <v>69.352941176470594</v>
      </c>
      <c r="U12" s="11">
        <f>AVERAGE(Data!$T$2:$T$52)</f>
        <v>69.462745098039221</v>
      </c>
      <c r="V12" s="11">
        <f>AVERAGE(Data!$U$2:$U$52)</f>
        <v>69.90000000000002</v>
      </c>
      <c r="W12" s="18">
        <f>AVERAGE(Data!$V$2:$V$52)</f>
        <v>70.458823529411788</v>
      </c>
      <c r="X12" s="11">
        <f>AVERAGE(Data!$W$2:$W$52)</f>
        <v>70.278431372549036</v>
      </c>
      <c r="Y12" s="11">
        <f>AVERAGE(Data!$X$2:$X$52)</f>
        <v>70.217647058823502</v>
      </c>
      <c r="Z12" s="11">
        <f>AVERAGE(Data!$Y$2:$Y$52)</f>
        <v>69.619607843137274</v>
      </c>
      <c r="AA12" s="11">
        <f>AVERAGE(Data!$Z$2:$Z$52)</f>
        <v>69.552941176470597</v>
      </c>
      <c r="AB12" s="11">
        <f>AVERAGE(Data!$AA$2:$AA$52)</f>
        <v>69.226960784313718</v>
      </c>
      <c r="AC12" s="11">
        <f>AVERAGE(Data!$AB$2:$AB$52)</f>
        <v>68.588725490196083</v>
      </c>
      <c r="AD12" s="11">
        <f>AVERAGE(Data!$AC$2:$AC$52)</f>
        <v>67.99166666666666</v>
      </c>
      <c r="AE12" s="11">
        <f>AVERAGE(Data!$AD$2:$AD$52)</f>
        <v>67.289705882352933</v>
      </c>
      <c r="AF12" s="11">
        <f>AVERAGE(Data!$AE$2:$AE$52)</f>
        <v>67.08480392156865</v>
      </c>
      <c r="AG12" s="11">
        <f>AVERAGE(Data!$AF$2:$AF$52)</f>
        <v>66.420588235294119</v>
      </c>
    </row>
    <row r="13" spans="1:33" x14ac:dyDescent="0.25">
      <c r="B13" t="s">
        <v>53</v>
      </c>
      <c r="C13" s="11">
        <f>MEDIAN(Data!$B$2:$B$52)</f>
        <v>67.8</v>
      </c>
      <c r="D13" s="11">
        <f>MEDIAN(Data!$C$2:$C$52)</f>
        <v>67.900000000000006</v>
      </c>
      <c r="E13" s="11">
        <f>MEDIAN(Data!$D$2:$D$52)</f>
        <v>67.599999999999994</v>
      </c>
      <c r="F13" s="11">
        <f>MEDIAN(Data!$E$2:$E$52)</f>
        <v>67.2</v>
      </c>
      <c r="G13" s="11">
        <f>MEDIAN(Data!$F$2:$F$52)</f>
        <v>66.599999999999994</v>
      </c>
      <c r="H13" s="11">
        <f>MEDIAN(Data!$G$2:$G$52)</f>
        <v>67</v>
      </c>
      <c r="I13" s="16">
        <f>MEDIAN(Data!$H$2:$H$52)</f>
        <v>67.7</v>
      </c>
      <c r="J13" s="11">
        <f>MEDIAN(Data!$I$2:$I$52)</f>
        <v>67.5</v>
      </c>
      <c r="K13" s="11">
        <f>MEDIAN(Data!$J$2:$J$52)</f>
        <v>67.400000000000006</v>
      </c>
      <c r="L13" s="11">
        <f>MEDIAN(Data!$K$2:$K$52)</f>
        <v>66.5</v>
      </c>
      <c r="M13" s="11">
        <f>MEDIAN(Data!$L$2:$L$52)</f>
        <v>66.8</v>
      </c>
      <c r="N13" s="11">
        <f>MEDIAN(Data!$M$2:$M$52)</f>
        <v>67.5</v>
      </c>
      <c r="O13" s="16">
        <f>MEDIAN(Data!$N$2:$N$52)</f>
        <v>68.2</v>
      </c>
      <c r="P13" s="17">
        <f>MEDIAN(Data!$O$2:$O$52)</f>
        <v>68.099999999999994</v>
      </c>
      <c r="Q13" s="17">
        <f>MEDIAN(Data!$P$2:$P$52)</f>
        <v>69.400000000000006</v>
      </c>
      <c r="R13" s="17">
        <f>MEDIAN(Data!$Q$2:$Q$52)</f>
        <v>70.3</v>
      </c>
      <c r="S13" s="17">
        <f>MEDIAN(Data!$R$2:$R$52)</f>
        <v>70.2</v>
      </c>
      <c r="T13" s="11">
        <f>MEDIAN(Data!$S$2:$S$52)</f>
        <v>70.8</v>
      </c>
      <c r="U13" s="11">
        <f>MEDIAN(Data!$T$2:$T$52)</f>
        <v>70.3</v>
      </c>
      <c r="V13" s="11">
        <f>MEDIAN(Data!$U$2:$U$52)</f>
        <v>71.3</v>
      </c>
      <c r="W13" s="18">
        <f>MEDIAN(Data!$V$2:$V$52)</f>
        <v>71.7</v>
      </c>
      <c r="X13" s="11">
        <f>MEDIAN(Data!$W$2:$W$52)</f>
        <v>71.2</v>
      </c>
      <c r="Y13" s="11">
        <f>MEDIAN(Data!$X$2:$X$52)</f>
        <v>71.3</v>
      </c>
      <c r="Z13" s="11">
        <f>MEDIAN(Data!$Y$2:$Y$52)</f>
        <v>70.400000000000006</v>
      </c>
      <c r="AA13" s="11">
        <f>MEDIAN(Data!$Z$2:$Z$52)</f>
        <v>70.400000000000006</v>
      </c>
      <c r="AB13" s="11">
        <f>MEDIAN(Data!$AA$2:$AA$52)</f>
        <v>70.099999999999994</v>
      </c>
      <c r="AC13" s="11">
        <f>MEDIAN(Data!$AB$2:$AB$52)</f>
        <v>69.474999999999994</v>
      </c>
      <c r="AD13" s="11">
        <f>MEDIAN(Data!$AC$2:$AC$52)</f>
        <v>68.975000000000009</v>
      </c>
      <c r="AE13" s="11">
        <f>MEDIAN(Data!$AD$2:$AD$52)</f>
        <v>67.849999999999994</v>
      </c>
      <c r="AF13" s="11">
        <f>MEDIAN(Data!$AE$2:$AE$52)</f>
        <v>67.800000000000011</v>
      </c>
      <c r="AG13" s="11">
        <f>MEDIAN(Data!$AF$2:$AF$52)</f>
        <v>66.75</v>
      </c>
    </row>
    <row r="14" spans="1:33" x14ac:dyDescent="0.25">
      <c r="B14" t="s">
        <v>64</v>
      </c>
      <c r="C14" s="11">
        <f>_xlfn.STDEV.S(Data!$B$2:$B$52)</f>
        <v>6.7308653990113294</v>
      </c>
      <c r="D14" s="11">
        <f>_xlfn.STDEV.S(Data!$C$2:$C$52)</f>
        <v>6.7344068257061167</v>
      </c>
      <c r="E14" s="11">
        <f>_xlfn.STDEV.S(Data!$D$2:$D$52)</f>
        <v>6.8665669134197191</v>
      </c>
      <c r="F14" s="11">
        <f>_xlfn.STDEV.S(Data!$E$2:$E$52)</f>
        <v>6.7459396647747401</v>
      </c>
      <c r="G14" s="11">
        <f>_xlfn.STDEV.S(Data!$F$2:$F$52)</f>
        <v>6.6203447573281515</v>
      </c>
      <c r="H14" s="11">
        <f>_xlfn.STDEV.S(Data!$G$2:$G$52)</f>
        <v>6.4425862545299939</v>
      </c>
      <c r="I14" s="16">
        <f>_xlfn.STDEV.S(Data!$H$2:$H$52)</f>
        <v>6.5483852222977728</v>
      </c>
      <c r="J14" s="11">
        <f>_xlfn.STDEV.S(Data!$I$2:$I$52)</f>
        <v>6.6842401712286907</v>
      </c>
      <c r="K14" s="11">
        <f>_xlfn.STDEV.S(Data!$J$2:$J$52)</f>
        <v>6.8074083058924719</v>
      </c>
      <c r="L14" s="11">
        <f>_xlfn.STDEV.S(Data!$K$2:$K$52)</f>
        <v>6.6996072463167433</v>
      </c>
      <c r="M14" s="11">
        <f>_xlfn.STDEV.S(Data!$L$2:$L$52)</f>
        <v>6.3664488208290262</v>
      </c>
      <c r="N14" s="11">
        <f>_xlfn.STDEV.S(Data!$M$2:$M$52)</f>
        <v>6.5405222553362679</v>
      </c>
      <c r="O14" s="16">
        <f>_xlfn.STDEV.S(Data!$N$2:$N$52)</f>
        <v>6.6880267613687305</v>
      </c>
      <c r="P14" s="17">
        <f>_xlfn.STDEV.S(Data!$O$2:$O$52)</f>
        <v>6.5489349530750305</v>
      </c>
      <c r="Q14" s="17">
        <f>_xlfn.STDEV.S(Data!$P$2:$P$52)</f>
        <v>6.7003061094836811</v>
      </c>
      <c r="R14" s="17">
        <f>_xlfn.STDEV.S(Data!$Q$2:$Q$52)</f>
        <v>6.7896969235545042</v>
      </c>
      <c r="S14" s="17">
        <f>_xlfn.STDEV.S(Data!$R$2:$R$52)</f>
        <v>6.5897603276955836</v>
      </c>
      <c r="T14" s="11">
        <f>_xlfn.STDEV.S(Data!$S$2:$S$52)</f>
        <v>6.503886620819169</v>
      </c>
      <c r="U14" s="11">
        <f>_xlfn.STDEV.S(Data!$T$2:$T$52)</f>
        <v>6.2209632946775608</v>
      </c>
      <c r="V14" s="11">
        <f>_xlfn.STDEV.S(Data!$U$2:$U$52)</f>
        <v>6.2704385811520407</v>
      </c>
      <c r="W14" s="18">
        <f>_xlfn.STDEV.S(Data!$V$2:$V$52)</f>
        <v>5.9899307665644432</v>
      </c>
      <c r="X14" s="11">
        <f>_xlfn.STDEV.S(Data!$W$2:$W$52)</f>
        <v>5.9227126800306689</v>
      </c>
      <c r="Y14" s="11">
        <f>_xlfn.STDEV.S(Data!$X$2:$X$52)</f>
        <v>5.6141145653558917</v>
      </c>
      <c r="Z14" s="11">
        <f>_xlfn.STDEV.S(Data!$Y$2:$Y$52)</f>
        <v>5.4861651308666648</v>
      </c>
      <c r="AA14" s="11">
        <f>_xlfn.STDEV.S(Data!$Z$2:$Z$52)</f>
        <v>5.883956252086735</v>
      </c>
      <c r="AB14" s="11">
        <f>_xlfn.STDEV.S(Data!$AA$2:$AA$52)</f>
        <v>5.8997877994408734</v>
      </c>
      <c r="AC14" s="11">
        <f>_xlfn.STDEV.S(Data!$AB$2:$AB$52)</f>
        <v>5.872131882301117</v>
      </c>
      <c r="AD14" s="11">
        <f>_xlfn.STDEV.S(Data!$AC$2:$AC$52)</f>
        <v>6.0595661285826941</v>
      </c>
      <c r="AE14" s="11">
        <f>_xlfn.STDEV.S(Data!$AD$2:$AD$52)</f>
        <v>5.8932889299409643</v>
      </c>
      <c r="AF14" s="11">
        <f>_xlfn.STDEV.S(Data!$AE$2:$AE$52)</f>
        <v>6.0055080518457649</v>
      </c>
      <c r="AG14" s="11">
        <f>_xlfn.STDEV.S(Data!$AF$2:$AF$52)</f>
        <v>6.0187617204088433</v>
      </c>
    </row>
    <row r="15" spans="1:33" x14ac:dyDescent="0.25">
      <c r="B15" t="s">
        <v>73</v>
      </c>
      <c r="C15" s="11">
        <f>AVEDEV(Data!$B$2:$B$52)</f>
        <v>4.6634371395617116</v>
      </c>
      <c r="D15" s="11">
        <f>AVEDEV(Data!$C$2:$C$52)</f>
        <v>4.7833910034602072</v>
      </c>
      <c r="E15" s="11">
        <f>AVEDEV(Data!$D$2:$D$52)</f>
        <v>4.6943483275663214</v>
      </c>
      <c r="F15" s="11">
        <f>AVEDEV(Data!$E$2:$E$52)</f>
        <v>4.6971164936562841</v>
      </c>
      <c r="G15" s="11">
        <f>AVEDEV(Data!$F$2:$F$52)</f>
        <v>4.5420991926182239</v>
      </c>
      <c r="H15" s="11">
        <f>AVEDEV(Data!$G$2:$G$52)</f>
        <v>4.524336793540944</v>
      </c>
      <c r="I15" s="16">
        <f>AVEDEV(Data!$H$2:$H$52)</f>
        <v>4.6282199154171462</v>
      </c>
      <c r="J15" s="11">
        <f>AVEDEV(Data!$I$2:$I$52)</f>
        <v>4.6431372549019656</v>
      </c>
      <c r="K15" s="11">
        <f>AVEDEV(Data!$J$2:$J$52)</f>
        <v>4.7673202614379049</v>
      </c>
      <c r="L15" s="11">
        <f>AVEDEV(Data!$K$2:$K$52)</f>
        <v>4.6562091503267968</v>
      </c>
      <c r="M15" s="11">
        <f>AVEDEV(Data!$L$2:$L$52)</f>
        <v>4.4837370242214547</v>
      </c>
      <c r="N15" s="11">
        <f>AVEDEV(Data!$M$2:$M$52)</f>
        <v>4.5202614379084922</v>
      </c>
      <c r="O15" s="16">
        <f>AVEDEV(Data!$N$2:$N$52)</f>
        <v>4.6971164936562886</v>
      </c>
      <c r="P15" s="17">
        <f>AVEDEV(Data!$O$2:$O$52)</f>
        <v>4.5894655901576327</v>
      </c>
      <c r="Q15" s="17">
        <f>AVEDEV(Data!$P$2:$P$52)</f>
        <v>4.7341022683583196</v>
      </c>
      <c r="R15" s="17">
        <f>AVEDEV(Data!$Q$2:$Q$52)</f>
        <v>4.8042291426374506</v>
      </c>
      <c r="S15" s="17">
        <f>AVEDEV(Data!$R$2:$R$52)</f>
        <v>4.5257208765859307</v>
      </c>
      <c r="T15" s="11">
        <f>AVEDEV(Data!$S$2:$S$52)</f>
        <v>4.5197231833910019</v>
      </c>
      <c r="U15" s="11">
        <f>AVEDEV(Data!$T$2:$T$52)</f>
        <v>4.2977316416762763</v>
      </c>
      <c r="V15" s="11">
        <f>AVEDEV(Data!$U$2:$U$52)</f>
        <v>4.2549019607843102</v>
      </c>
      <c r="W15" s="18">
        <f>AVEDEV(Data!$V$2:$V$52)</f>
        <v>4.0807381776239868</v>
      </c>
      <c r="X15" s="11">
        <f>AVEDEV(Data!$W$2:$W$52)</f>
        <v>4.0161476355247938</v>
      </c>
      <c r="Y15" s="11">
        <f>AVEDEV(Data!$X$2:$X$52)</f>
        <v>3.7550173010380679</v>
      </c>
      <c r="Z15" s="11">
        <f>AVEDEV(Data!$Y$2:$Y$52)</f>
        <v>3.8420607458669696</v>
      </c>
      <c r="AA15" s="11">
        <f>AVEDEV(Data!$Z$2:$Z$52)</f>
        <v>3.9630911188004592</v>
      </c>
      <c r="AB15" s="11">
        <f>AVEDEV(Data!$AA$2:$AA$52)</f>
        <v>4.0044790465205704</v>
      </c>
      <c r="AC15" s="11">
        <f>AVEDEV(Data!$AB$2:$AB$52)</f>
        <v>4.0033640907343324</v>
      </c>
      <c r="AD15" s="11">
        <f>AVEDEV(Data!$AC$2:$AC$52)</f>
        <v>4.1254901960784318</v>
      </c>
      <c r="AE15" s="11">
        <f>AVEDEV(Data!$AD$2:$AD$52)</f>
        <v>4.08327566320646</v>
      </c>
      <c r="AF15" s="11">
        <f>AVEDEV(Data!$AE$2:$AE$52)</f>
        <v>4.2096501345636241</v>
      </c>
      <c r="AG15" s="11">
        <f>AVEDEV(Data!$AF$2:$AF$52)</f>
        <v>4.1432525951557073</v>
      </c>
    </row>
    <row r="16" spans="1:33" x14ac:dyDescent="0.25">
      <c r="B16" t="s">
        <v>66</v>
      </c>
      <c r="C16" s="11">
        <f>QUARTILE(Data!$B$2:$B$52,1)</f>
        <v>64.150000000000006</v>
      </c>
      <c r="D16" s="11">
        <f>QUARTILE(Data!$C$2:$C$52,1)</f>
        <v>63.150000000000006</v>
      </c>
      <c r="E16" s="11">
        <f>QUARTILE(Data!$D$2:$D$52,1)</f>
        <v>63.05</v>
      </c>
      <c r="F16" s="11">
        <f>QUARTILE(Data!$E$2:$E$52,1)</f>
        <v>63.599999999999994</v>
      </c>
      <c r="G16" s="11">
        <f>QUARTILE(Data!$F$2:$F$52,1)</f>
        <v>64.099999999999994</v>
      </c>
      <c r="H16" s="11">
        <f>QUARTILE(Data!$G$2:$G$52,1)</f>
        <v>63.8</v>
      </c>
      <c r="I16" s="16">
        <f>QUARTILE(Data!$H$2:$H$52,1)</f>
        <v>64.150000000000006</v>
      </c>
      <c r="J16" s="11">
        <f>QUARTILE(Data!$I$2:$I$52,1)</f>
        <v>64</v>
      </c>
      <c r="K16" s="11">
        <f>QUARTILE(Data!$J$2:$J$52,1)</f>
        <v>64</v>
      </c>
      <c r="L16" s="11">
        <f>QUARTILE(Data!$K$2:$K$52,1)</f>
        <v>63.45</v>
      </c>
      <c r="M16" s="11">
        <f>QUARTILE(Data!$L$2:$L$52,1)</f>
        <v>63.599999999999994</v>
      </c>
      <c r="N16" s="11">
        <f>QUARTILE(Data!$M$2:$M$52,1)</f>
        <v>64.75</v>
      </c>
      <c r="O16" s="16">
        <f>QUARTILE(Data!$N$2:$N$52,1)</f>
        <v>64.55</v>
      </c>
      <c r="P16" s="17">
        <f>QUARTILE(Data!$O$2:$O$52,1)</f>
        <v>65.25</v>
      </c>
      <c r="Q16" s="17">
        <f>QUARTILE(Data!$P$2:$P$52,1)</f>
        <v>65.75</v>
      </c>
      <c r="R16" s="17">
        <f>QUARTILE(Data!$Q$2:$Q$52,1)</f>
        <v>66.349999999999994</v>
      </c>
      <c r="S16" s="17">
        <f>QUARTILE(Data!$R$2:$R$52,1)</f>
        <v>67.95</v>
      </c>
      <c r="T16" s="11">
        <f>QUARTILE(Data!$S$2:$S$52,1)</f>
        <v>67.599999999999994</v>
      </c>
      <c r="U16" s="11">
        <f>QUARTILE(Data!$T$2:$T$52,1)</f>
        <v>67.25</v>
      </c>
      <c r="V16" s="11">
        <f>QUARTILE(Data!$U$2:$U$52,1)</f>
        <v>68.349999999999994</v>
      </c>
      <c r="W16" s="18">
        <f>QUARTILE(Data!$V$2:$V$52,1)</f>
        <v>68.900000000000006</v>
      </c>
      <c r="X16" s="11">
        <f>QUARTILE(Data!$W$2:$W$52,1)</f>
        <v>68.45</v>
      </c>
      <c r="Y16" s="11">
        <f>QUARTILE(Data!$X$2:$X$52,1)</f>
        <v>68.400000000000006</v>
      </c>
      <c r="Z16" s="11">
        <f>QUARTILE(Data!$Y$2:$Y$52,1)</f>
        <v>67.449999999999989</v>
      </c>
      <c r="AA16" s="11">
        <f>QUARTILE(Data!$Z$2:$Z$52,1)</f>
        <v>67.75</v>
      </c>
      <c r="AB16" s="11">
        <f>QUARTILE(Data!$AA$2:$AA$52,1)</f>
        <v>67.387500000000003</v>
      </c>
      <c r="AC16" s="11">
        <f>QUARTILE(Data!$AB$2:$AB$52,1)</f>
        <v>66.862499999999997</v>
      </c>
      <c r="AD16" s="11">
        <f>QUARTILE(Data!$AC$2:$AC$52,1)</f>
        <v>66.112500000000011</v>
      </c>
      <c r="AE16" s="11">
        <f>QUARTILE(Data!$AD$2:$AD$52,1)</f>
        <v>65.5625</v>
      </c>
      <c r="AF16" s="11">
        <f>QUARTILE(Data!$AE$2:$AE$52,1)</f>
        <v>64.762499999999989</v>
      </c>
      <c r="AG16" s="11">
        <f>QUARTILE(Data!$AF$2:$AF$52,1)</f>
        <v>64.650000000000006</v>
      </c>
    </row>
    <row r="17" spans="2:33" x14ac:dyDescent="0.25">
      <c r="B17" t="s">
        <v>74</v>
      </c>
      <c r="C17" s="11">
        <f>QUARTILE(Data!$B$2:$B$52,3)</f>
        <v>70.099999999999994</v>
      </c>
      <c r="D17" s="11">
        <f>QUARTILE(Data!$C$2:$C$52,3)</f>
        <v>69.95</v>
      </c>
      <c r="E17" s="11">
        <f>QUARTILE(Data!$D$2:$D$52,3)</f>
        <v>69.45</v>
      </c>
      <c r="F17" s="11">
        <f>QUARTILE(Data!$E$2:$E$52,3)</f>
        <v>69</v>
      </c>
      <c r="G17" s="11">
        <f>QUARTILE(Data!$F$2:$F$52,3)</f>
        <v>68.900000000000006</v>
      </c>
      <c r="H17" s="11">
        <f>QUARTILE(Data!$G$2:$G$52,3)</f>
        <v>69.599999999999994</v>
      </c>
      <c r="I17" s="16">
        <f>QUARTILE(Data!$H$2:$H$52,3)</f>
        <v>69.05</v>
      </c>
      <c r="J17" s="11">
        <f>QUARTILE(Data!$I$2:$I$52,3)</f>
        <v>69.400000000000006</v>
      </c>
      <c r="K17" s="11">
        <f>QUARTILE(Data!$J$2:$J$52,3)</f>
        <v>69.95</v>
      </c>
      <c r="L17" s="11">
        <f>QUARTILE(Data!$K$2:$K$52,3)</f>
        <v>69.099999999999994</v>
      </c>
      <c r="M17" s="11">
        <f>QUARTILE(Data!$L$2:$L$52,3)</f>
        <v>69.099999999999994</v>
      </c>
      <c r="N17" s="11">
        <f>QUARTILE(Data!$M$2:$M$52,3)</f>
        <v>70.7</v>
      </c>
      <c r="O17" s="16">
        <f>QUARTILE(Data!$N$2:$N$52,3)</f>
        <v>71.2</v>
      </c>
      <c r="P17" s="17">
        <f>QUARTILE(Data!$O$2:$O$52,3)</f>
        <v>71.099999999999994</v>
      </c>
      <c r="Q17" s="17">
        <f>QUARTILE(Data!$P$2:$P$52,3)</f>
        <v>71.699999999999989</v>
      </c>
      <c r="R17" s="17">
        <f>QUARTILE(Data!$Q$2:$Q$52,3)</f>
        <v>72.75</v>
      </c>
      <c r="S17" s="17">
        <f>QUARTILE(Data!$R$2:$R$52,3)</f>
        <v>73.300000000000011</v>
      </c>
      <c r="T17" s="11">
        <f>QUARTILE(Data!$S$2:$S$52,3)</f>
        <v>73.7</v>
      </c>
      <c r="U17" s="11">
        <f>QUARTILE(Data!$T$2:$T$52,3)</f>
        <v>73.7</v>
      </c>
      <c r="V17" s="11">
        <f>QUARTILE(Data!$U$2:$U$52,3)</f>
        <v>73.7</v>
      </c>
      <c r="W17" s="18">
        <f>QUARTILE(Data!$V$2:$V$52,3)</f>
        <v>73.349999999999994</v>
      </c>
      <c r="X17" s="11">
        <f>QUARTILE(Data!$W$2:$W$52,3)</f>
        <v>73.900000000000006</v>
      </c>
      <c r="Y17" s="11">
        <f>QUARTILE(Data!$X$2:$X$52,3)</f>
        <v>73.849999999999994</v>
      </c>
      <c r="Z17" s="11">
        <f>QUARTILE(Data!$Y$2:$Y$52,3)</f>
        <v>73.400000000000006</v>
      </c>
      <c r="AA17" s="11">
        <f>QUARTILE(Data!$Z$2:$Z$52,3)</f>
        <v>73.199999999999989</v>
      </c>
      <c r="AB17" s="11">
        <f>QUARTILE(Data!$AA$2:$AA$52,3)</f>
        <v>72.662499999999994</v>
      </c>
      <c r="AC17" s="11">
        <f>QUARTILE(Data!$AB$2:$AB$52,3)</f>
        <v>72.25</v>
      </c>
      <c r="AD17" s="11">
        <f>QUARTILE(Data!$AC$2:$AC$52,3)</f>
        <v>71.237499999999997</v>
      </c>
      <c r="AE17" s="11">
        <f>QUARTILE(Data!$AD$2:$AD$52,3)</f>
        <v>71.0625</v>
      </c>
      <c r="AF17" s="11">
        <f>QUARTILE(Data!$AE$2:$AE$52,3)</f>
        <v>71.412499999999994</v>
      </c>
      <c r="AG17" s="11">
        <f>QUARTILE(Data!$AF$2:$AF$52,3)</f>
        <v>70.3125</v>
      </c>
    </row>
    <row r="18" spans="2:33" x14ac:dyDescent="0.25">
      <c r="B18" t="s">
        <v>67</v>
      </c>
      <c r="C18" s="11">
        <f t="shared" ref="C18:AG18" si="1">C17-C16</f>
        <v>5.9499999999999886</v>
      </c>
      <c r="D18" s="11">
        <f t="shared" si="1"/>
        <v>6.7999999999999972</v>
      </c>
      <c r="E18" s="11">
        <f t="shared" si="1"/>
        <v>6.4000000000000057</v>
      </c>
      <c r="F18" s="11">
        <f t="shared" si="1"/>
        <v>5.4000000000000057</v>
      </c>
      <c r="G18" s="11">
        <f t="shared" si="1"/>
        <v>4.8000000000000114</v>
      </c>
      <c r="H18" s="11">
        <f t="shared" si="1"/>
        <v>5.7999999999999972</v>
      </c>
      <c r="I18" s="16">
        <f t="shared" si="1"/>
        <v>4.8999999999999915</v>
      </c>
      <c r="J18" s="11">
        <f t="shared" si="1"/>
        <v>5.4000000000000057</v>
      </c>
      <c r="K18" s="11">
        <f t="shared" si="1"/>
        <v>5.9500000000000028</v>
      </c>
      <c r="L18" s="11">
        <f t="shared" si="1"/>
        <v>5.6499999999999915</v>
      </c>
      <c r="M18" s="11">
        <f t="shared" si="1"/>
        <v>5.5</v>
      </c>
      <c r="N18" s="11">
        <f t="shared" si="1"/>
        <v>5.9500000000000028</v>
      </c>
      <c r="O18" s="16">
        <f t="shared" si="1"/>
        <v>6.6500000000000057</v>
      </c>
      <c r="P18" s="17">
        <f t="shared" si="1"/>
        <v>5.8499999999999943</v>
      </c>
      <c r="Q18" s="17">
        <f t="shared" si="1"/>
        <v>5.9499999999999886</v>
      </c>
      <c r="R18" s="17">
        <f t="shared" si="1"/>
        <v>6.4000000000000057</v>
      </c>
      <c r="S18" s="17">
        <f t="shared" si="1"/>
        <v>5.3500000000000085</v>
      </c>
      <c r="T18" s="11">
        <f t="shared" si="1"/>
        <v>6.1000000000000085</v>
      </c>
      <c r="U18" s="11">
        <f t="shared" si="1"/>
        <v>6.4500000000000028</v>
      </c>
      <c r="V18" s="11">
        <f t="shared" si="1"/>
        <v>5.3500000000000085</v>
      </c>
      <c r="W18" s="18">
        <f t="shared" si="1"/>
        <v>4.4499999999999886</v>
      </c>
      <c r="X18" s="11">
        <f t="shared" si="1"/>
        <v>5.4500000000000028</v>
      </c>
      <c r="Y18" s="11">
        <f t="shared" si="1"/>
        <v>5.4499999999999886</v>
      </c>
      <c r="Z18" s="11">
        <f t="shared" si="1"/>
        <v>5.9500000000000171</v>
      </c>
      <c r="AA18" s="11">
        <f t="shared" si="1"/>
        <v>5.4499999999999886</v>
      </c>
      <c r="AB18" s="11">
        <f t="shared" si="1"/>
        <v>5.2749999999999915</v>
      </c>
      <c r="AC18" s="11">
        <f t="shared" si="1"/>
        <v>5.3875000000000028</v>
      </c>
      <c r="AD18" s="11">
        <f t="shared" si="1"/>
        <v>5.1249999999999858</v>
      </c>
      <c r="AE18" s="11">
        <f t="shared" si="1"/>
        <v>5.5</v>
      </c>
      <c r="AF18" s="11">
        <f t="shared" si="1"/>
        <v>6.6500000000000057</v>
      </c>
      <c r="AG18" s="11">
        <f t="shared" si="1"/>
        <v>5.6624999999999943</v>
      </c>
    </row>
    <row r="19" spans="2:33" x14ac:dyDescent="0.25">
      <c r="B19" t="s">
        <v>68</v>
      </c>
      <c r="C19" s="11">
        <f>PERCENTILE(Data!$B$2:$B$52,0.01)</f>
        <v>44</v>
      </c>
      <c r="D19" s="11">
        <f>PERCENTILE(Data!$C$2:$C$52,0.01)</f>
        <v>43.849999999999994</v>
      </c>
      <c r="E19" s="11">
        <f>PERCENTILE(Data!$D$2:$D$52,0.01)</f>
        <v>42.75</v>
      </c>
      <c r="F19" s="11">
        <f>PERCENTILE(Data!$E$2:$E$52,0.01)</f>
        <v>43.25</v>
      </c>
      <c r="G19" s="11">
        <f>PERCENTILE(Data!$F$2:$F$52,0.01)</f>
        <v>44.1</v>
      </c>
      <c r="H19" s="11">
        <f>PERCENTILE(Data!$G$2:$G$52,0.01)</f>
        <v>45.5</v>
      </c>
      <c r="I19" s="16">
        <f>PERCENTILE(Data!$H$2:$H$52,0.01)</f>
        <v>44.849999999999994</v>
      </c>
      <c r="J19" s="11">
        <f>PERCENTILE(Data!$I$2:$I$52,0.01)</f>
        <v>43.85</v>
      </c>
      <c r="K19" s="11">
        <f>PERCENTILE(Data!$J$2:$J$52,0.01)</f>
        <v>44.15</v>
      </c>
      <c r="L19" s="11">
        <f>PERCENTILE(Data!$K$2:$K$52,0.01)</f>
        <v>44.25</v>
      </c>
      <c r="M19" s="11">
        <f>PERCENTILE(Data!$L$2:$L$52,0.01)</f>
        <v>45.05</v>
      </c>
      <c r="N19" s="11">
        <f>PERCENTILE(Data!$M$2:$M$52,0.01)</f>
        <v>44.7</v>
      </c>
      <c r="O19" s="16">
        <f>PERCENTILE(Data!$N$2:$N$52,0.01)</f>
        <v>45.5</v>
      </c>
      <c r="P19" s="17">
        <f>PERCENTILE(Data!$O$2:$O$52,0.01)</f>
        <v>46.35</v>
      </c>
      <c r="Q19" s="17">
        <f>PERCENTILE(Data!$P$2:$P$52,0.01)</f>
        <v>46.55</v>
      </c>
      <c r="R19" s="17">
        <f>PERCENTILE(Data!$Q$2:$Q$52,0.01)</f>
        <v>46.4</v>
      </c>
      <c r="S19" s="17">
        <f>PERCENTILE(Data!$R$2:$R$52,0.01)</f>
        <v>47.65</v>
      </c>
      <c r="T19" s="11">
        <f>PERCENTILE(Data!$S$2:$S$52,0.01)</f>
        <v>48.3</v>
      </c>
      <c r="U19" s="11">
        <f>PERCENTILE(Data!$T$2:$T$52,0.01)</f>
        <v>49.45</v>
      </c>
      <c r="V19" s="11">
        <f>PERCENTILE(Data!$U$2:$U$52,0.01)</f>
        <v>48.65</v>
      </c>
      <c r="W19" s="18">
        <f>PERCENTILE(Data!$V$2:$V$52,0.01)</f>
        <v>50.2</v>
      </c>
      <c r="X19" s="11">
        <f>PERCENTILE(Data!$W$2:$W$52,0.01)</f>
        <v>50.849999999999994</v>
      </c>
      <c r="Y19" s="11">
        <f>PERCENTILE(Data!$X$2:$X$52,0.01)</f>
        <v>50.8</v>
      </c>
      <c r="Z19" s="11">
        <f>PERCENTILE(Data!$Y$2:$Y$52,0.01)</f>
        <v>51.55</v>
      </c>
      <c r="AA19" s="11">
        <f>PERCENTILE(Data!$Z$2:$Z$52,0.01)</f>
        <v>49.55</v>
      </c>
      <c r="AB19" s="11">
        <f>PERCENTILE(Data!$AA$2:$AA$52,0.01)</f>
        <v>49.637500000000003</v>
      </c>
      <c r="AC19" s="11">
        <f>PERCENTILE(Data!$AB$2:$AB$52,0.01)</f>
        <v>50.037500000000001</v>
      </c>
      <c r="AD19" s="11">
        <f>PERCENTILE(Data!$AC$2:$AC$52,0.01)</f>
        <v>49.212499999999999</v>
      </c>
      <c r="AE19" s="11">
        <f>PERCENTILE(Data!$AD$2:$AD$52,0.01)</f>
        <v>49.274999999999991</v>
      </c>
      <c r="AF19" s="11">
        <f>PERCENTILE(Data!$AE$2:$AE$52,0.01)</f>
        <v>48.8</v>
      </c>
      <c r="AG19" s="11">
        <f>PERCENTILE(Data!$AF$2:$AF$52,0.01)</f>
        <v>47.225000000000001</v>
      </c>
    </row>
    <row r="20" spans="2:33" x14ac:dyDescent="0.25">
      <c r="B20" t="s">
        <v>69</v>
      </c>
      <c r="C20" s="11">
        <f>PERCENTILE(Data!$B$2:$B$52,0.05)</f>
        <v>52.400000000000006</v>
      </c>
      <c r="D20" s="11">
        <f>PERCENTILE(Data!$C$2:$C$52,0.05)</f>
        <v>52.6</v>
      </c>
      <c r="E20" s="11">
        <f>PERCENTILE(Data!$D$2:$D$52,0.05)</f>
        <v>52.55</v>
      </c>
      <c r="F20" s="11">
        <f>PERCENTILE(Data!$E$2:$E$52,0.05)</f>
        <v>53.05</v>
      </c>
      <c r="G20" s="11">
        <f>PERCENTILE(Data!$F$2:$F$52,0.05)</f>
        <v>53.75</v>
      </c>
      <c r="H20" s="11">
        <f>PERCENTILE(Data!$G$2:$G$52,0.05)</f>
        <v>53.95</v>
      </c>
      <c r="I20" s="16">
        <f>PERCENTILE(Data!$H$2:$H$52,0.05)</f>
        <v>54.65</v>
      </c>
      <c r="J20" s="11">
        <f>PERCENTILE(Data!$I$2:$I$52,0.05)</f>
        <v>54.85</v>
      </c>
      <c r="K20" s="11">
        <f>PERCENTILE(Data!$J$2:$J$52,0.05)</f>
        <v>54.45</v>
      </c>
      <c r="L20" s="11">
        <f>PERCENTILE(Data!$K$2:$K$52,0.05)</f>
        <v>54.099999999999994</v>
      </c>
      <c r="M20" s="11">
        <f>PERCENTILE(Data!$L$2:$L$52,0.05)</f>
        <v>54</v>
      </c>
      <c r="N20" s="11">
        <f>PERCENTILE(Data!$M$2:$M$52,0.05)</f>
        <v>54.05</v>
      </c>
      <c r="O20" s="16">
        <f>PERCENTILE(Data!$N$2:$N$52,0.05)</f>
        <v>53.85</v>
      </c>
      <c r="P20" s="17">
        <f>PERCENTILE(Data!$O$2:$O$52,0.05)</f>
        <v>54.150000000000006</v>
      </c>
      <c r="Q20" s="17">
        <f>PERCENTILE(Data!$P$2:$P$52,0.05)</f>
        <v>54.4</v>
      </c>
      <c r="R20" s="17">
        <f>PERCENTILE(Data!$Q$2:$Q$52,0.05)</f>
        <v>56.150000000000006</v>
      </c>
      <c r="S20" s="17">
        <f>PERCENTILE(Data!$R$2:$R$52,0.05)</f>
        <v>56.150000000000006</v>
      </c>
      <c r="T20" s="11">
        <f>PERCENTILE(Data!$S$2:$S$52,0.05)</f>
        <v>56.85</v>
      </c>
      <c r="U20" s="11">
        <f>PERCENTILE(Data!$T$2:$T$52,0.05)</f>
        <v>57.8</v>
      </c>
      <c r="V20" s="11">
        <f>PERCENTILE(Data!$U$2:$U$52,0.05)</f>
        <v>58.599999999999994</v>
      </c>
      <c r="W20" s="18">
        <f>PERCENTILE(Data!$V$2:$V$52,0.05)</f>
        <v>60.150000000000006</v>
      </c>
      <c r="X20" s="11">
        <f>PERCENTILE(Data!$W$2:$W$52,0.05)</f>
        <v>59.75</v>
      </c>
      <c r="Y20" s="11">
        <f>PERCENTILE(Data!$X$2:$X$52,0.05)</f>
        <v>60.05</v>
      </c>
      <c r="Z20" s="11">
        <f>PERCENTILE(Data!$Y$2:$Y$52,0.05)</f>
        <v>59.2</v>
      </c>
      <c r="AA20" s="11">
        <f>PERCENTILE(Data!$Z$2:$Z$52,0.05)</f>
        <v>58.3</v>
      </c>
      <c r="AB20" s="11">
        <f>PERCENTILE(Data!$AA$2:$AA$52,0.05)</f>
        <v>58.225000000000009</v>
      </c>
      <c r="AC20" s="11">
        <f>PERCENTILE(Data!$AB$2:$AB$52,0.05)</f>
        <v>56.075000000000003</v>
      </c>
      <c r="AD20" s="11">
        <f>PERCENTILE(Data!$AC$2:$AC$52,0.05)</f>
        <v>55.375</v>
      </c>
      <c r="AE20" s="11">
        <f>PERCENTILE(Data!$AD$2:$AD$52,0.05)</f>
        <v>55.137500000000003</v>
      </c>
      <c r="AF20" s="11">
        <f>PERCENTILE(Data!$AE$2:$AE$52,0.05)</f>
        <v>55.162499999999994</v>
      </c>
      <c r="AG20" s="11">
        <f>PERCENTILE(Data!$AF$2:$AF$52,0.05)</f>
        <v>55.074999999999996</v>
      </c>
    </row>
    <row r="21" spans="2:33" x14ac:dyDescent="0.25">
      <c r="B21" t="s">
        <v>70</v>
      </c>
      <c r="C21" s="11">
        <f>PERCENTILE(Data!$B$2:$B$52,0.95)</f>
        <v>72.7</v>
      </c>
      <c r="D21" s="11">
        <f>PERCENTILE(Data!$C$2:$C$52,0.95)</f>
        <v>72.599999999999994</v>
      </c>
      <c r="E21" s="11">
        <f>PERCENTILE(Data!$D$2:$D$52,0.95)</f>
        <v>72.150000000000006</v>
      </c>
      <c r="F21" s="11">
        <f>PERCENTILE(Data!$E$2:$E$52,0.95)</f>
        <v>72.5</v>
      </c>
      <c r="G21" s="11">
        <f>PERCENTILE(Data!$F$2:$F$52,0.95)</f>
        <v>72.849999999999994</v>
      </c>
      <c r="H21" s="11">
        <f>PERCENTILE(Data!$G$2:$G$52,0.95)</f>
        <v>73</v>
      </c>
      <c r="I21" s="16">
        <f>PERCENTILE(Data!$H$2:$H$52,0.95)</f>
        <v>72.449999999999989</v>
      </c>
      <c r="J21" s="11">
        <f>PERCENTILE(Data!$I$2:$I$52,0.95)</f>
        <v>72.2</v>
      </c>
      <c r="K21" s="11">
        <f>PERCENTILE(Data!$J$2:$J$52,0.95)</f>
        <v>72.55</v>
      </c>
      <c r="L21" s="11">
        <f>PERCENTILE(Data!$K$2:$K$52,0.95)</f>
        <v>72.199999999999989</v>
      </c>
      <c r="M21" s="11">
        <f>PERCENTILE(Data!$L$2:$L$52,0.95)</f>
        <v>72</v>
      </c>
      <c r="N21" s="11">
        <f>PERCENTILE(Data!$M$2:$M$52,0.95)</f>
        <v>72.650000000000006</v>
      </c>
      <c r="O21" s="16">
        <f>PERCENTILE(Data!$N$2:$N$52,0.95)</f>
        <v>74.25</v>
      </c>
      <c r="P21" s="17">
        <f>PERCENTILE(Data!$O$2:$O$52,0.95)</f>
        <v>74.75</v>
      </c>
      <c r="Q21" s="17">
        <f>PERCENTILE(Data!$P$2:$P$52,0.95)</f>
        <v>75.099999999999994</v>
      </c>
      <c r="R21" s="17">
        <f>PERCENTILE(Data!$Q$2:$Q$52,0.95)</f>
        <v>76.3</v>
      </c>
      <c r="S21" s="17">
        <f>PERCENTILE(Data!$R$2:$R$52,0.95)</f>
        <v>76.3</v>
      </c>
      <c r="T21" s="11">
        <f>PERCENTILE(Data!$S$2:$S$52,0.95)</f>
        <v>76.25</v>
      </c>
      <c r="U21" s="11">
        <f>PERCENTILE(Data!$T$2:$T$52,0.95)</f>
        <v>76.599999999999994</v>
      </c>
      <c r="V21" s="11">
        <f>PERCENTILE(Data!$U$2:$U$52,0.95)</f>
        <v>76.7</v>
      </c>
      <c r="W21" s="18">
        <f>PERCENTILE(Data!$V$2:$V$52,0.95)</f>
        <v>77.199999999999989</v>
      </c>
      <c r="X21" s="11">
        <f>PERCENTILE(Data!$W$2:$W$52,0.95)</f>
        <v>76.55</v>
      </c>
      <c r="Y21" s="11">
        <f>PERCENTILE(Data!$X$2:$X$52,0.95)</f>
        <v>76.5</v>
      </c>
      <c r="Z21" s="11">
        <f>PERCENTILE(Data!$Y$2:$Y$52,0.95)</f>
        <v>75.650000000000006</v>
      </c>
      <c r="AA21" s="11">
        <f>PERCENTILE(Data!$Z$2:$Z$52,0.95)</f>
        <v>76.050000000000011</v>
      </c>
      <c r="AB21" s="11">
        <f>PERCENTILE(Data!$AA$2:$AA$52,0.95)</f>
        <v>75.75</v>
      </c>
      <c r="AC21" s="11">
        <f>PERCENTILE(Data!$AB$2:$AB$52,0.95)</f>
        <v>74.775000000000006</v>
      </c>
      <c r="AD21" s="11">
        <f>PERCENTILE(Data!$AC$2:$AC$52,0.95)</f>
        <v>74.424999999999997</v>
      </c>
      <c r="AE21" s="11">
        <f>PERCENTILE(Data!$AD$2:$AD$52,0.95)</f>
        <v>74.474999999999994</v>
      </c>
      <c r="AF21" s="11">
        <f>PERCENTILE(Data!$AE$2:$AE$52,0.95)</f>
        <v>74.137499999999989</v>
      </c>
      <c r="AG21" s="11">
        <f>PERCENTILE(Data!$AF$2:$AF$52,0.95)</f>
        <v>73.6875</v>
      </c>
    </row>
    <row r="22" spans="2:33" x14ac:dyDescent="0.25">
      <c r="B22" t="s">
        <v>71</v>
      </c>
      <c r="C22" s="11">
        <f>PERCENTILE(Data!$B$2:$B$52,0.99)</f>
        <v>73.900000000000006</v>
      </c>
      <c r="D22" s="11">
        <f>PERCENTILE(Data!$C$2:$C$52,0.99)</f>
        <v>74.800000000000011</v>
      </c>
      <c r="E22" s="11">
        <f>PERCENTILE(Data!$D$2:$D$52,0.99)</f>
        <v>75.2</v>
      </c>
      <c r="F22" s="11">
        <f>PERCENTILE(Data!$E$2:$E$52,0.99)</f>
        <v>73</v>
      </c>
      <c r="G22" s="11">
        <f>PERCENTILE(Data!$F$2:$F$52,0.99)</f>
        <v>73.75</v>
      </c>
      <c r="H22" s="11">
        <f>PERCENTILE(Data!$G$2:$G$52,0.99)</f>
        <v>74.199999999999989</v>
      </c>
      <c r="I22" s="16">
        <f>PERCENTILE(Data!$H$2:$H$52,0.99)</f>
        <v>74</v>
      </c>
      <c r="J22" s="11">
        <f>PERCENTILE(Data!$I$2:$I$52,0.99)</f>
        <v>73.55</v>
      </c>
      <c r="K22" s="11">
        <f>PERCENTILE(Data!$J$2:$J$52,0.99)</f>
        <v>73.55</v>
      </c>
      <c r="L22" s="11">
        <f>PERCENTILE(Data!$K$2:$K$52,0.99)</f>
        <v>73.699999999999989</v>
      </c>
      <c r="M22" s="11">
        <f>PERCENTILE(Data!$L$2:$L$52,0.99)</f>
        <v>73.150000000000006</v>
      </c>
      <c r="N22" s="11">
        <f>PERCENTILE(Data!$M$2:$M$52,0.99)</f>
        <v>75</v>
      </c>
      <c r="O22" s="16">
        <f>PERCENTILE(Data!$N$2:$N$52,0.99)</f>
        <v>75.95</v>
      </c>
      <c r="P22" s="17">
        <f>PERCENTILE(Data!$O$2:$O$52,0.99)</f>
        <v>75.2</v>
      </c>
      <c r="Q22" s="17">
        <f>PERCENTILE(Data!$P$2:$P$52,0.99)</f>
        <v>76</v>
      </c>
      <c r="R22" s="17">
        <f>PERCENTILE(Data!$Q$2:$Q$52,0.99)</f>
        <v>77.25</v>
      </c>
      <c r="S22" s="17">
        <f>PERCENTILE(Data!$R$2:$R$52,0.99)</f>
        <v>76.849999999999994</v>
      </c>
      <c r="T22" s="11">
        <f>PERCENTILE(Data!$S$2:$S$52,0.99)</f>
        <v>76.849999999999994</v>
      </c>
      <c r="U22" s="11">
        <f>PERCENTILE(Data!$T$2:$T$52,0.99)</f>
        <v>77.400000000000006</v>
      </c>
      <c r="V22" s="11">
        <f>PERCENTILE(Data!$U$2:$U$52,0.99)</f>
        <v>77.650000000000006</v>
      </c>
      <c r="W22" s="18">
        <f>PERCENTILE(Data!$V$2:$V$52,0.99)</f>
        <v>79.150000000000006</v>
      </c>
      <c r="X22" s="11">
        <f>PERCENTILE(Data!$W$2:$W$52,0.99)</f>
        <v>80.05</v>
      </c>
      <c r="Y22" s="11">
        <f>PERCENTILE(Data!$X$2:$X$52,0.99)</f>
        <v>77.900000000000006</v>
      </c>
      <c r="Z22" s="11">
        <f>PERCENTILE(Data!$Y$2:$Y$52,0.99)</f>
        <v>77.199999999999989</v>
      </c>
      <c r="AA22" s="11">
        <f>PERCENTILE(Data!$Z$2:$Z$52,0.99)</f>
        <v>77</v>
      </c>
      <c r="AB22" s="11">
        <f>PERCENTILE(Data!$AA$2:$AA$52,0.99)</f>
        <v>77.599999999999994</v>
      </c>
      <c r="AC22" s="11">
        <f>PERCENTILE(Data!$AB$2:$AB$52,0.99)</f>
        <v>76.9375</v>
      </c>
      <c r="AD22" s="11">
        <f>PERCENTILE(Data!$AC$2:$AC$52,0.99)</f>
        <v>76.787499999999994</v>
      </c>
      <c r="AE22" s="11">
        <f>PERCENTILE(Data!$AD$2:$AD$52,0.99)</f>
        <v>75.287499999999994</v>
      </c>
      <c r="AF22" s="11">
        <f>PERCENTILE(Data!$AE$2:$AE$52,0.99)</f>
        <v>75.5</v>
      </c>
      <c r="AG22" s="11">
        <f>PERCENTILE(Data!$AF$2:$AF$52,0.99)</f>
        <v>74.9375</v>
      </c>
    </row>
    <row r="24" spans="2:33" x14ac:dyDescent="0.25">
      <c r="B24" t="s">
        <v>75</v>
      </c>
    </row>
    <row r="25" spans="2:33" x14ac:dyDescent="0.25">
      <c r="B25" t="s">
        <v>65</v>
      </c>
      <c r="C25" s="15">
        <f>_xlfn.VAR.S(Data!$B$2:$B$52)</f>
        <v>45.304549019607947</v>
      </c>
      <c r="D25" s="15">
        <f>_xlfn.VAR.S(Data!$C$2:$C$52)</f>
        <v>45.352235294117129</v>
      </c>
      <c r="E25" s="15">
        <f>_xlfn.VAR.S(Data!$D$2:$D$52)</f>
        <v>47.149741176470414</v>
      </c>
      <c r="F25" s="15">
        <f>_xlfn.VAR.S(Data!$E$2:$E$52)</f>
        <v>45.507701960781127</v>
      </c>
      <c r="G25" s="15">
        <f>_xlfn.VAR.S(Data!$F$2:$F$52)</f>
        <v>43.828964705882342</v>
      </c>
      <c r="H25" s="15">
        <f>_xlfn.VAR.S(Data!$G$2:$G$52)</f>
        <v>41.50691764705882</v>
      </c>
      <c r="I25" s="15">
        <f>_xlfn.VAR.S(Data!$H$2:$H$52)</f>
        <v>42.881349019607853</v>
      </c>
      <c r="J25" s="15">
        <f>_xlfn.VAR.S(Data!$I$2:$I$52)</f>
        <v>44.679066666667353</v>
      </c>
      <c r="K25" s="15">
        <f>_xlfn.VAR.S(Data!$J$2:$J$52)</f>
        <v>46.34080784313381</v>
      </c>
      <c r="L25" s="15">
        <f>_xlfn.VAR.S(Data!$K$2:$K$52)</f>
        <v>44.884737254899811</v>
      </c>
      <c r="M25" s="15">
        <f>_xlfn.VAR.S(Data!$L$2:$L$52)</f>
        <v>40.531670588235301</v>
      </c>
      <c r="N25" s="15">
        <f>_xlfn.VAR.S(Data!$M$2:$M$52)</f>
        <v>42.778431372549015</v>
      </c>
      <c r="O25" s="15">
        <f>_xlfn.VAR.S(Data!$N$2:$N$52)</f>
        <v>44.729701960784311</v>
      </c>
      <c r="P25" s="15">
        <f>_xlfn.VAR.S(Data!$O$2:$O$52)</f>
        <v>42.888549019607851</v>
      </c>
      <c r="Q25" s="15">
        <f>_xlfn.VAR.S(Data!$P$2:$P$52)</f>
        <v>44.89410196078434</v>
      </c>
      <c r="R25" s="15">
        <f>_xlfn.VAR.S(Data!$Q$2:$Q$52)</f>
        <v>46.099984313725493</v>
      </c>
      <c r="S25" s="15">
        <f>_xlfn.VAR.S(Data!$R$2:$R$52)</f>
        <v>43.424941176470604</v>
      </c>
      <c r="T25" s="15">
        <f>_xlfn.VAR.S(Data!$S$2:$S$52)</f>
        <v>42.300541176470588</v>
      </c>
      <c r="U25" s="15">
        <f>_xlfn.VAR.S(Data!$T$2:$T$52)</f>
        <v>38.700384313725493</v>
      </c>
      <c r="V25" s="15">
        <f>_xlfn.VAR.S(Data!$U$2:$U$52)</f>
        <v>39.318400000000018</v>
      </c>
      <c r="W25" s="15">
        <f>_xlfn.VAR.S(Data!$V$2:$V$52)</f>
        <v>35.879270588235293</v>
      </c>
      <c r="X25" s="15">
        <f>_xlfn.VAR.S(Data!$W$2:$W$52)</f>
        <v>35.078525490196064</v>
      </c>
      <c r="Y25" s="15">
        <f>_xlfn.VAR.S(Data!$X$2:$X$52)</f>
        <v>31.518282352941178</v>
      </c>
      <c r="Z25" s="15">
        <f>_xlfn.VAR.S(Data!$Y$2:$Y$52)</f>
        <v>30.098007843137253</v>
      </c>
      <c r="AA25" s="15">
        <f>_xlfn.VAR.S(Data!$Z$2:$Z$52)</f>
        <v>34.620941176470581</v>
      </c>
      <c r="AB25" s="15">
        <f>_xlfn.VAR.S(Data!$AA$2:$AA$52)</f>
        <v>34.807496078431384</v>
      </c>
      <c r="AC25" s="15">
        <f>_xlfn.VAR.S(Data!$AB$2:$AB$52)</f>
        <v>34.481932843137258</v>
      </c>
      <c r="AD25" s="15">
        <f>_xlfn.VAR.S(Data!$AC$2:$AC$52)</f>
        <v>36.71834166666666</v>
      </c>
      <c r="AE25" s="15">
        <f>_xlfn.VAR.S(Data!$AD$2:$AD$52)</f>
        <v>34.730854411764717</v>
      </c>
      <c r="AF25" s="15">
        <f>_xlfn.VAR.S(Data!$AE$2:$AE$52)</f>
        <v>36.066126960784317</v>
      </c>
      <c r="AG25" s="15">
        <f>_xlfn.VAR.S(Data!$AF$2:$AF$52)</f>
        <v>36.225492647058822</v>
      </c>
    </row>
    <row r="26" spans="2:33" x14ac:dyDescent="0.25">
      <c r="B26" t="s">
        <v>76</v>
      </c>
      <c r="C26" s="11">
        <f>SKEW(Data!$B$2:$B$52)</f>
        <v>-2.1530993172697048</v>
      </c>
      <c r="D26" s="11">
        <f>SKEW(Data!$C$2:$C$52)</f>
        <v>-2.0259255275582215</v>
      </c>
      <c r="E26" s="11">
        <f>SKEW(Data!$D$2:$D$52)</f>
        <v>-2.2371880942369526</v>
      </c>
      <c r="F26" s="11">
        <f>SKEW(Data!$E$2:$E$52)</f>
        <v>-2.1894000155813043</v>
      </c>
      <c r="G26" s="11">
        <f>SKEW(Data!$F$2:$F$52)</f>
        <v>-1.9240600042805096</v>
      </c>
      <c r="H26" s="11">
        <f>SKEW(Data!$G$2:$G$52)</f>
        <v>-1.8042125034002148</v>
      </c>
      <c r="I26" s="11">
        <f>SKEW(Data!$H$2:$H$52)</f>
        <v>-2.0697148457020256</v>
      </c>
      <c r="J26" s="11">
        <f>SKEW(Data!$I$2:$I$52)</f>
        <v>-2.2515240450314908</v>
      </c>
      <c r="K26" s="11">
        <f>SKEW(Data!$J$2:$J$52)</f>
        <v>-2.2035321805952144</v>
      </c>
      <c r="L26" s="11">
        <f>SKEW(Data!$K$2:$K$52)</f>
        <v>-2.0728439079571048</v>
      </c>
      <c r="M26" s="11">
        <f>SKEW(Data!$L$2:$L$52)</f>
        <v>-2.0082085569162977</v>
      </c>
      <c r="N26" s="11">
        <f>SKEW(Data!$M$2:$M$52)</f>
        <v>-1.9134093845542208</v>
      </c>
      <c r="O26" s="11">
        <f>SKEW(Data!$N$2:$N$52)</f>
        <v>-1.7258548814906551</v>
      </c>
      <c r="P26" s="11">
        <f>SKEW(Data!$O$2:$O$52)</f>
        <v>-1.6233111477003228</v>
      </c>
      <c r="Q26" s="11">
        <f>SKEW(Data!$P$2:$P$52)</f>
        <v>-1.8647398733771297</v>
      </c>
      <c r="R26" s="11">
        <f>SKEW(Data!$Q$2:$Q$52)</f>
        <v>-1.9238925377107861</v>
      </c>
      <c r="S26" s="11">
        <f>SKEW(Data!$R$2:$R$52)</f>
        <v>-1.9181070722269788</v>
      </c>
      <c r="T26" s="11">
        <f>SKEW(Data!$S$2:$S$52)</f>
        <v>-1.9068305029369628</v>
      </c>
      <c r="U26" s="11">
        <f>SKEW(Data!$T$2:$T$52)</f>
        <v>-1.8331219684942246</v>
      </c>
      <c r="V26" s="11">
        <f>SKEW(Data!$U$2:$U$52)</f>
        <v>-2.1048584468990659</v>
      </c>
      <c r="W26" s="11">
        <f>SKEW(Data!$V$2:$V$52)</f>
        <v>-1.9108910382759705</v>
      </c>
      <c r="X26" s="11">
        <f>SKEW(Data!$W$2:$W$52)</f>
        <v>-1.7796242629747532</v>
      </c>
      <c r="Y26" s="11">
        <f>SKEW(Data!$X$2:$X$52)</f>
        <v>-2.0925238050109667</v>
      </c>
      <c r="Z26" s="11">
        <f>SKEW(Data!$Y$2:$Y$52)</f>
        <v>-1.8428465089508059</v>
      </c>
      <c r="AA26" s="11">
        <f>SKEW(Data!$Z$2:$Z$52)</f>
        <v>-2.0905618828693591</v>
      </c>
      <c r="AB26" s="11">
        <f>SKEW(Data!$AA$2:$AA$52)</f>
        <v>-1.8474477676538175</v>
      </c>
      <c r="AC26" s="11">
        <f>SKEW(Data!$AB$2:$AB$52)</f>
        <v>-1.7305665350364055</v>
      </c>
      <c r="AD26" s="11">
        <f>SKEW(Data!$AC$2:$AC$52)</f>
        <v>-1.6709664186201179</v>
      </c>
      <c r="AE26" s="11">
        <f>SKEW(Data!$AD$2:$AD$52)</f>
        <v>-1.5603901312651463</v>
      </c>
      <c r="AF26" s="11">
        <f>SKEW(Data!$AE$2:$AE$52)</f>
        <v>-1.4590000145177215</v>
      </c>
      <c r="AG26" s="11">
        <f>SKEW(Data!$AF$2:$AF$52)</f>
        <v>-1.7242618036248547</v>
      </c>
    </row>
    <row r="27" spans="2:33" x14ac:dyDescent="0.25">
      <c r="B27" t="s">
        <v>77</v>
      </c>
      <c r="C27" s="11">
        <f>KURT(Data!$B$2:$B$52)</f>
        <v>6.2469184169727043</v>
      </c>
      <c r="D27" s="11">
        <f>KURT(Data!$C$2:$C$52)</f>
        <v>5.7899218782222661</v>
      </c>
      <c r="E27" s="11">
        <f>KURT(Data!$D$2:$D$52)</f>
        <v>7.5221879832119729</v>
      </c>
      <c r="F27" s="11">
        <f>KURT(Data!$E$2:$E$52)</f>
        <v>6.7950944943989882</v>
      </c>
      <c r="G27" s="11">
        <f>KURT(Data!$F$2:$F$52)</f>
        <v>5.4897560639304146</v>
      </c>
      <c r="H27" s="11">
        <f>KURT(Data!$G$2:$G$52)</f>
        <v>5.0043887868175325</v>
      </c>
      <c r="I27" s="11">
        <f>KURT(Data!$H$2:$H$52)</f>
        <v>6.6655609144971191</v>
      </c>
      <c r="J27" s="11">
        <f>KURT(Data!$I$2:$I$52)</f>
        <v>7.5661229769813332</v>
      </c>
      <c r="K27" s="11">
        <f>KURT(Data!$J$2:$J$52)</f>
        <v>7.0992124131707541</v>
      </c>
      <c r="L27" s="11">
        <f>KURT(Data!$K$2:$K$52)</f>
        <v>6.6053344123726276</v>
      </c>
      <c r="M27" s="11">
        <f>KURT(Data!$L$2:$L$52)</f>
        <v>5.9910155302853223</v>
      </c>
      <c r="N27" s="11">
        <f>KURT(Data!$M$2:$M$52)</f>
        <v>5.2572581390718796</v>
      </c>
      <c r="O27" s="11">
        <f>KURT(Data!$N$2:$N$52)</f>
        <v>4.2946343947594006</v>
      </c>
      <c r="P27" s="11">
        <f>KURT(Data!$O$2:$O$52)</f>
        <v>3.5782421521429302</v>
      </c>
      <c r="Q27" s="11">
        <f>KURT(Data!$P$2:$P$52)</f>
        <v>5.0208615592606431</v>
      </c>
      <c r="R27" s="11">
        <f>KURT(Data!$Q$2:$Q$52)</f>
        <v>5.5629016302143519</v>
      </c>
      <c r="S27" s="11">
        <f>KURT(Data!$R$2:$R$52)</f>
        <v>5.1462062399276967</v>
      </c>
      <c r="T27" s="11">
        <f>KURT(Data!$S$2:$S$52)</f>
        <v>5.006578926699758</v>
      </c>
      <c r="U27" s="11">
        <f>KURT(Data!$T$2:$T$52)</f>
        <v>4.824906974205458</v>
      </c>
      <c r="V27" s="11">
        <f>KURT(Data!$U$2:$U$52)</f>
        <v>6.2327200284326718</v>
      </c>
      <c r="W27" s="11">
        <f>KURT(Data!$V$2:$V$52)</f>
        <v>5.5117718365459609</v>
      </c>
      <c r="X27" s="11">
        <f>KURT(Data!$W$2:$W$52)</f>
        <v>5.2775050470359233</v>
      </c>
      <c r="Y27" s="11">
        <f>KURT(Data!$X$2:$X$52)</f>
        <v>6.628014160009716</v>
      </c>
      <c r="Z27" s="11">
        <f>KURT(Data!$Y$2:$Y$52)</f>
        <v>5.0227543950278566</v>
      </c>
      <c r="AA27" s="11">
        <f>KURT(Data!$Z$2:$Z$52)</f>
        <v>6.5250647883444728</v>
      </c>
      <c r="AB27" s="11">
        <f>KURT(Data!$AA$2:$AA$52)</f>
        <v>5.3038763868580432</v>
      </c>
      <c r="AC27" s="11">
        <f>KURT(Data!$AB$2:$AB$52)</f>
        <v>4.3471804543109229</v>
      </c>
      <c r="AD27" s="11">
        <f>KURT(Data!$AC$2:$AC$52)</f>
        <v>3.9761900838652822</v>
      </c>
      <c r="AE27" s="11">
        <f>KURT(Data!$AD$2:$AD$52)</f>
        <v>3.5762603243795161</v>
      </c>
      <c r="AF27" s="11">
        <f>KURT(Data!$AE$2:$AE$52)</f>
        <v>3.3169188676559274</v>
      </c>
      <c r="AG27" s="11">
        <f>KURT(Data!$AF$2:$AF$52)</f>
        <v>5.100375198114147</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BBE3A-A7F0-430C-8A50-03D5D3121B7A}">
  <sheetPr codeName="Sheet3"/>
  <dimension ref="A1:AZ4928"/>
  <sheetViews>
    <sheetView workbookViewId="0"/>
  </sheetViews>
  <sheetFormatPr defaultRowHeight="15" x14ac:dyDescent="0.25"/>
  <cols>
    <col min="1" max="1" width="9.140625" style="14"/>
  </cols>
  <sheetData>
    <row r="1" spans="1:52" x14ac:dyDescent="0.25">
      <c r="A1" s="13" t="s">
        <v>54</v>
      </c>
      <c r="B1" s="13" t="s">
        <v>1</v>
      </c>
      <c r="C1" s="13" t="s">
        <v>2</v>
      </c>
      <c r="D1" s="13" t="s">
        <v>3</v>
      </c>
      <c r="E1" s="13" t="s">
        <v>4</v>
      </c>
      <c r="F1" s="13" t="s">
        <v>5</v>
      </c>
      <c r="G1" s="13" t="s">
        <v>6</v>
      </c>
      <c r="H1" s="13" t="s">
        <v>7</v>
      </c>
      <c r="I1" s="13" t="s">
        <v>8</v>
      </c>
      <c r="J1" s="13" t="s">
        <v>9</v>
      </c>
      <c r="K1" s="13" t="s">
        <v>10</v>
      </c>
      <c r="L1" s="13" t="s">
        <v>11</v>
      </c>
      <c r="M1" s="13" t="s">
        <v>12</v>
      </c>
      <c r="N1" s="13" t="s">
        <v>13</v>
      </c>
      <c r="O1" s="13" t="s">
        <v>14</v>
      </c>
      <c r="P1" s="13" t="s">
        <v>15</v>
      </c>
      <c r="Q1" s="13" t="s">
        <v>16</v>
      </c>
      <c r="R1" s="13" t="s">
        <v>17</v>
      </c>
      <c r="S1" s="13" t="s">
        <v>18</v>
      </c>
      <c r="T1" s="13" t="s">
        <v>19</v>
      </c>
      <c r="U1" s="13" t="s">
        <v>20</v>
      </c>
      <c r="V1" s="13" t="s">
        <v>21</v>
      </c>
      <c r="W1" s="13" t="s">
        <v>22</v>
      </c>
      <c r="X1" s="13" t="s">
        <v>23</v>
      </c>
      <c r="Y1" s="13" t="s">
        <v>24</v>
      </c>
      <c r="Z1" s="13" t="s">
        <v>25</v>
      </c>
      <c r="AA1" s="13" t="s">
        <v>26</v>
      </c>
      <c r="AB1" s="13" t="s">
        <v>27</v>
      </c>
      <c r="AC1" s="13" t="s">
        <v>28</v>
      </c>
      <c r="AD1" s="13" t="s">
        <v>29</v>
      </c>
      <c r="AE1" s="13" t="s">
        <v>30</v>
      </c>
      <c r="AF1" s="13" t="s">
        <v>31</v>
      </c>
      <c r="AG1" s="13" t="s">
        <v>32</v>
      </c>
      <c r="AH1" s="13" t="s">
        <v>33</v>
      </c>
      <c r="AI1" s="13" t="s">
        <v>34</v>
      </c>
      <c r="AJ1" s="13" t="s">
        <v>35</v>
      </c>
      <c r="AK1" s="13" t="s">
        <v>36</v>
      </c>
      <c r="AL1" s="13" t="s">
        <v>37</v>
      </c>
      <c r="AM1" s="13" t="s">
        <v>38</v>
      </c>
      <c r="AN1" s="13" t="s">
        <v>39</v>
      </c>
      <c r="AO1" s="13" t="s">
        <v>40</v>
      </c>
      <c r="AP1" s="13" t="s">
        <v>41</v>
      </c>
      <c r="AQ1" s="13" t="s">
        <v>42</v>
      </c>
      <c r="AR1" s="13" t="s">
        <v>43</v>
      </c>
      <c r="AS1" s="13" t="s">
        <v>44</v>
      </c>
      <c r="AT1" s="13" t="s">
        <v>45</v>
      </c>
      <c r="AU1" s="13" t="s">
        <v>46</v>
      </c>
      <c r="AV1" s="13" t="s">
        <v>47</v>
      </c>
      <c r="AW1" s="13" t="s">
        <v>48</v>
      </c>
      <c r="AX1" s="13" t="s">
        <v>49</v>
      </c>
      <c r="AY1" s="13" t="s">
        <v>50</v>
      </c>
      <c r="AZ1" s="13" t="s">
        <v>51</v>
      </c>
    </row>
    <row r="2" spans="1:52" x14ac:dyDescent="0.25">
      <c r="A2" s="13">
        <v>1984</v>
      </c>
      <c r="B2" s="3">
        <v>73.7</v>
      </c>
      <c r="C2" s="3">
        <v>57.6</v>
      </c>
      <c r="D2" s="3">
        <v>65.2</v>
      </c>
      <c r="E2" s="3">
        <v>65.900000000000006</v>
      </c>
      <c r="F2" s="3">
        <v>53.7</v>
      </c>
      <c r="G2" s="3">
        <v>64.7</v>
      </c>
      <c r="H2" s="3">
        <v>67.8</v>
      </c>
      <c r="I2" s="3">
        <v>70.400000000000006</v>
      </c>
      <c r="J2" s="3">
        <v>37.299999999999997</v>
      </c>
      <c r="K2" s="3">
        <v>66.5</v>
      </c>
      <c r="L2" s="3">
        <v>63.6</v>
      </c>
      <c r="M2" s="3">
        <v>50.7</v>
      </c>
      <c r="N2" s="3">
        <v>69.7</v>
      </c>
      <c r="O2" s="3">
        <v>62.4</v>
      </c>
      <c r="P2" s="3">
        <v>69.900000000000006</v>
      </c>
      <c r="Q2" s="3">
        <v>71.3</v>
      </c>
      <c r="R2" s="3">
        <v>72.7</v>
      </c>
      <c r="S2" s="3">
        <v>70.2</v>
      </c>
      <c r="T2" s="3">
        <v>70.099999999999994</v>
      </c>
      <c r="U2" s="3">
        <v>74.099999999999994</v>
      </c>
      <c r="V2" s="3">
        <v>67.8</v>
      </c>
      <c r="W2" s="3">
        <v>61.7</v>
      </c>
      <c r="X2" s="3">
        <v>72.7</v>
      </c>
      <c r="Y2" s="3">
        <v>72.599999999999994</v>
      </c>
      <c r="Z2" s="3">
        <v>72.3</v>
      </c>
      <c r="AA2" s="3">
        <v>69.5</v>
      </c>
      <c r="AB2" s="3">
        <v>66.400000000000006</v>
      </c>
      <c r="AC2" s="3">
        <v>69.3</v>
      </c>
      <c r="AD2" s="3">
        <v>58.9</v>
      </c>
      <c r="AE2" s="3">
        <v>67.099999999999994</v>
      </c>
      <c r="AF2" s="3">
        <v>63.4</v>
      </c>
      <c r="AG2" s="3">
        <v>68</v>
      </c>
      <c r="AH2" s="3">
        <v>51.1</v>
      </c>
      <c r="AI2" s="3">
        <v>68.8</v>
      </c>
      <c r="AJ2" s="3">
        <v>70.099999999999994</v>
      </c>
      <c r="AK2" s="3">
        <v>67.7</v>
      </c>
      <c r="AL2" s="3">
        <v>71</v>
      </c>
      <c r="AM2" s="3">
        <v>61.9</v>
      </c>
      <c r="AN2" s="3">
        <v>71.099999999999994</v>
      </c>
      <c r="AO2" s="3">
        <v>60.9</v>
      </c>
      <c r="AP2" s="3">
        <v>69.099999999999994</v>
      </c>
      <c r="AQ2" s="3">
        <v>69.599999999999994</v>
      </c>
      <c r="AR2" s="3">
        <v>67.599999999999994</v>
      </c>
      <c r="AS2" s="3">
        <v>62.5</v>
      </c>
      <c r="AT2" s="3">
        <v>69.900000000000006</v>
      </c>
      <c r="AU2" s="3">
        <v>66.900000000000006</v>
      </c>
      <c r="AV2" s="3">
        <v>68.3</v>
      </c>
      <c r="AW2" s="3">
        <v>65.7</v>
      </c>
      <c r="AX2" s="3">
        <v>72</v>
      </c>
      <c r="AY2" s="3">
        <v>65.2</v>
      </c>
      <c r="AZ2" s="3">
        <v>68.8</v>
      </c>
    </row>
    <row r="3" spans="1:52" x14ac:dyDescent="0.25">
      <c r="A3" s="13">
        <v>1985</v>
      </c>
      <c r="B3" s="3">
        <v>70.400000000000006</v>
      </c>
      <c r="C3" s="3">
        <v>61.2</v>
      </c>
      <c r="D3" s="3">
        <v>64.7</v>
      </c>
      <c r="E3" s="3">
        <v>66.599999999999994</v>
      </c>
      <c r="F3" s="3">
        <v>54.2</v>
      </c>
      <c r="G3" s="3">
        <v>63.6</v>
      </c>
      <c r="H3" s="3">
        <v>69</v>
      </c>
      <c r="I3" s="3">
        <v>70.3</v>
      </c>
      <c r="J3" s="3">
        <v>37.4</v>
      </c>
      <c r="K3" s="3">
        <v>67.2</v>
      </c>
      <c r="L3" s="3">
        <v>62.7</v>
      </c>
      <c r="M3" s="3">
        <v>51</v>
      </c>
      <c r="N3" s="3">
        <v>71</v>
      </c>
      <c r="O3" s="3">
        <v>60.6</v>
      </c>
      <c r="P3" s="3">
        <v>67.599999999999994</v>
      </c>
      <c r="Q3" s="3">
        <v>69.900000000000006</v>
      </c>
      <c r="R3" s="3">
        <v>68.3</v>
      </c>
      <c r="S3" s="3">
        <v>68.5</v>
      </c>
      <c r="T3" s="3">
        <v>70.2</v>
      </c>
      <c r="U3" s="3">
        <v>73.7</v>
      </c>
      <c r="V3" s="3">
        <v>65.599999999999994</v>
      </c>
      <c r="W3" s="3">
        <v>60.5</v>
      </c>
      <c r="X3" s="3">
        <v>70.7</v>
      </c>
      <c r="Y3" s="3">
        <v>70</v>
      </c>
      <c r="Z3" s="3">
        <v>69.599999999999994</v>
      </c>
      <c r="AA3" s="3">
        <v>69.2</v>
      </c>
      <c r="AB3" s="3">
        <v>66.5</v>
      </c>
      <c r="AC3" s="3">
        <v>68.5</v>
      </c>
      <c r="AD3" s="3">
        <v>57</v>
      </c>
      <c r="AE3" s="3">
        <v>65.5</v>
      </c>
      <c r="AF3" s="3">
        <v>62.3</v>
      </c>
      <c r="AG3" s="3">
        <v>68.2</v>
      </c>
      <c r="AH3" s="3">
        <v>50.3</v>
      </c>
      <c r="AI3" s="3">
        <v>68</v>
      </c>
      <c r="AJ3" s="3">
        <v>69.900000000000006</v>
      </c>
      <c r="AK3" s="3">
        <v>67.900000000000006</v>
      </c>
      <c r="AL3" s="3">
        <v>70.5</v>
      </c>
      <c r="AM3" s="3">
        <v>61.5</v>
      </c>
      <c r="AN3" s="3">
        <v>71.599999999999994</v>
      </c>
      <c r="AO3" s="3">
        <v>61.4</v>
      </c>
      <c r="AP3" s="3">
        <v>72</v>
      </c>
      <c r="AQ3" s="3">
        <v>67.599999999999994</v>
      </c>
      <c r="AR3" s="3">
        <v>67.599999999999994</v>
      </c>
      <c r="AS3" s="3">
        <v>60.5</v>
      </c>
      <c r="AT3" s="3">
        <v>71.5</v>
      </c>
      <c r="AU3" s="3">
        <v>69.5</v>
      </c>
      <c r="AV3" s="3">
        <v>68.5</v>
      </c>
      <c r="AW3" s="3">
        <v>66.8</v>
      </c>
      <c r="AX3" s="3">
        <v>75.900000000000006</v>
      </c>
      <c r="AY3" s="3">
        <v>63.8</v>
      </c>
      <c r="AZ3" s="3">
        <v>73.2</v>
      </c>
    </row>
    <row r="4" spans="1:52" x14ac:dyDescent="0.25">
      <c r="A4" s="13">
        <v>1986</v>
      </c>
      <c r="B4" s="3">
        <v>70.3</v>
      </c>
      <c r="C4" s="3">
        <v>61.5</v>
      </c>
      <c r="D4" s="3">
        <v>62.5</v>
      </c>
      <c r="E4" s="3">
        <v>67.5</v>
      </c>
      <c r="F4" s="3">
        <v>53.8</v>
      </c>
      <c r="G4" s="3">
        <v>63.7</v>
      </c>
      <c r="H4" s="3">
        <v>68.099999999999994</v>
      </c>
      <c r="I4" s="3">
        <v>71</v>
      </c>
      <c r="J4" s="3">
        <v>34.6</v>
      </c>
      <c r="K4" s="3">
        <v>66.5</v>
      </c>
      <c r="L4" s="3">
        <v>62.4</v>
      </c>
      <c r="M4" s="3">
        <v>50.9</v>
      </c>
      <c r="N4" s="3">
        <v>69.8</v>
      </c>
      <c r="O4" s="3">
        <v>60.9</v>
      </c>
      <c r="P4" s="3">
        <v>67.599999999999994</v>
      </c>
      <c r="Q4" s="3">
        <v>69.2</v>
      </c>
      <c r="R4" s="3">
        <v>66.400000000000006</v>
      </c>
      <c r="S4" s="3">
        <v>68.099999999999994</v>
      </c>
      <c r="T4" s="3">
        <v>70.400000000000006</v>
      </c>
      <c r="U4" s="3">
        <v>74</v>
      </c>
      <c r="V4" s="3">
        <v>62.8</v>
      </c>
      <c r="W4" s="3">
        <v>60.3</v>
      </c>
      <c r="X4" s="3">
        <v>70.900000000000006</v>
      </c>
      <c r="Y4" s="3">
        <v>68</v>
      </c>
      <c r="Z4" s="3">
        <v>70.400000000000006</v>
      </c>
      <c r="AA4" s="3">
        <v>67.8</v>
      </c>
      <c r="AB4" s="3">
        <v>64.400000000000006</v>
      </c>
      <c r="AC4" s="3">
        <v>68.3</v>
      </c>
      <c r="AD4" s="3">
        <v>54.5</v>
      </c>
      <c r="AE4" s="3">
        <v>64.8</v>
      </c>
      <c r="AF4" s="3">
        <v>63.3</v>
      </c>
      <c r="AG4" s="3">
        <v>67.8</v>
      </c>
      <c r="AH4" s="3">
        <v>51.3</v>
      </c>
      <c r="AI4" s="3">
        <v>68.2</v>
      </c>
      <c r="AJ4" s="3">
        <v>69.2</v>
      </c>
      <c r="AK4" s="3">
        <v>68.2</v>
      </c>
      <c r="AL4" s="3">
        <v>69.7</v>
      </c>
      <c r="AM4" s="3">
        <v>63.9</v>
      </c>
      <c r="AN4" s="3">
        <v>72.3</v>
      </c>
      <c r="AO4" s="3">
        <v>62.2</v>
      </c>
      <c r="AP4" s="3">
        <v>70.3</v>
      </c>
      <c r="AQ4" s="3">
        <v>65.900000000000006</v>
      </c>
      <c r="AR4" s="3">
        <v>67.400000000000006</v>
      </c>
      <c r="AS4" s="3">
        <v>61</v>
      </c>
      <c r="AT4" s="3">
        <v>68</v>
      </c>
      <c r="AU4" s="3">
        <v>69.8</v>
      </c>
      <c r="AV4" s="3">
        <v>68.2</v>
      </c>
      <c r="AW4" s="3">
        <v>65.099999999999994</v>
      </c>
      <c r="AX4" s="3">
        <v>76.400000000000006</v>
      </c>
      <c r="AY4" s="3">
        <v>66.5</v>
      </c>
      <c r="AZ4" s="3">
        <v>72</v>
      </c>
    </row>
    <row r="5" spans="1:52" x14ac:dyDescent="0.25">
      <c r="A5" s="13">
        <v>1987</v>
      </c>
      <c r="B5" s="3">
        <v>67.900000000000006</v>
      </c>
      <c r="C5" s="3">
        <v>59.7</v>
      </c>
      <c r="D5" s="3">
        <v>63.3</v>
      </c>
      <c r="E5" s="3">
        <v>68.099999999999994</v>
      </c>
      <c r="F5" s="3">
        <v>54.3</v>
      </c>
      <c r="G5" s="3">
        <v>61.8</v>
      </c>
      <c r="H5" s="3">
        <v>67</v>
      </c>
      <c r="I5" s="3">
        <v>71.099999999999994</v>
      </c>
      <c r="J5" s="3">
        <v>35.799999999999997</v>
      </c>
      <c r="K5" s="3">
        <v>66.3</v>
      </c>
      <c r="L5" s="3">
        <v>63.9</v>
      </c>
      <c r="M5" s="3">
        <v>50.7</v>
      </c>
      <c r="N5" s="3">
        <v>71.599999999999994</v>
      </c>
      <c r="O5" s="3">
        <v>61</v>
      </c>
      <c r="P5" s="3">
        <v>69.099999999999994</v>
      </c>
      <c r="Q5" s="3">
        <v>67.7</v>
      </c>
      <c r="R5" s="3">
        <v>67.900000000000006</v>
      </c>
      <c r="S5" s="3">
        <v>67.599999999999994</v>
      </c>
      <c r="T5" s="3">
        <v>71</v>
      </c>
      <c r="U5" s="3">
        <v>73.2</v>
      </c>
      <c r="V5" s="3">
        <v>62.7</v>
      </c>
      <c r="W5" s="3">
        <v>60.6</v>
      </c>
      <c r="X5" s="3">
        <v>71.7</v>
      </c>
      <c r="Y5" s="3">
        <v>68.900000000000006</v>
      </c>
      <c r="Z5" s="3">
        <v>72.5</v>
      </c>
      <c r="AA5" s="3">
        <v>66.099999999999994</v>
      </c>
      <c r="AB5" s="3">
        <v>65</v>
      </c>
      <c r="AC5" s="3">
        <v>66.8</v>
      </c>
      <c r="AD5" s="3">
        <v>54.1</v>
      </c>
      <c r="AE5" s="3">
        <v>66.400000000000006</v>
      </c>
      <c r="AF5" s="3">
        <v>64</v>
      </c>
      <c r="AG5" s="3">
        <v>67.2</v>
      </c>
      <c r="AH5" s="3">
        <v>52</v>
      </c>
      <c r="AI5" s="3">
        <v>68.400000000000006</v>
      </c>
      <c r="AJ5" s="3">
        <v>68.900000000000006</v>
      </c>
      <c r="AK5" s="3">
        <v>68.599999999999994</v>
      </c>
      <c r="AL5" s="3">
        <v>70.900000000000006</v>
      </c>
      <c r="AM5" s="3">
        <v>64.599999999999994</v>
      </c>
      <c r="AN5" s="3">
        <v>71.8</v>
      </c>
      <c r="AO5" s="3">
        <v>60.4</v>
      </c>
      <c r="AP5" s="3">
        <v>72.8</v>
      </c>
      <c r="AQ5" s="3">
        <v>66.8</v>
      </c>
      <c r="AR5" s="3">
        <v>67.2</v>
      </c>
      <c r="AS5" s="3">
        <v>61.1</v>
      </c>
      <c r="AT5" s="3">
        <v>69</v>
      </c>
      <c r="AU5" s="3">
        <v>70.5</v>
      </c>
      <c r="AV5" s="3">
        <v>69</v>
      </c>
      <c r="AW5" s="3">
        <v>64.400000000000006</v>
      </c>
      <c r="AX5" s="3">
        <v>72.5</v>
      </c>
      <c r="AY5" s="3">
        <v>68.2</v>
      </c>
      <c r="AZ5" s="3">
        <v>68.900000000000006</v>
      </c>
    </row>
    <row r="6" spans="1:52" x14ac:dyDescent="0.25">
      <c r="A6" s="13">
        <v>1988</v>
      </c>
      <c r="B6" s="3">
        <v>66.5</v>
      </c>
      <c r="C6" s="3">
        <v>57</v>
      </c>
      <c r="D6" s="3">
        <v>66.099999999999994</v>
      </c>
      <c r="E6" s="3">
        <v>67</v>
      </c>
      <c r="F6" s="3">
        <v>54.4</v>
      </c>
      <c r="G6" s="3">
        <v>60.1</v>
      </c>
      <c r="H6" s="3">
        <v>66.5</v>
      </c>
      <c r="I6" s="3">
        <v>70.099999999999994</v>
      </c>
      <c r="J6" s="3">
        <v>37.5</v>
      </c>
      <c r="K6" s="3">
        <v>64.900000000000006</v>
      </c>
      <c r="L6" s="3">
        <v>64.8</v>
      </c>
      <c r="M6" s="3">
        <v>53.2</v>
      </c>
      <c r="N6" s="3">
        <v>71.5</v>
      </c>
      <c r="O6" s="3">
        <v>61.4</v>
      </c>
      <c r="P6" s="3">
        <v>68.3</v>
      </c>
      <c r="Q6" s="3">
        <v>68.3</v>
      </c>
      <c r="R6" s="3">
        <v>68.599999999999994</v>
      </c>
      <c r="S6" s="3">
        <v>65.400000000000006</v>
      </c>
      <c r="T6" s="3">
        <v>68.5</v>
      </c>
      <c r="U6" s="3">
        <v>72.2</v>
      </c>
      <c r="V6" s="3">
        <v>63.5</v>
      </c>
      <c r="W6" s="3">
        <v>60</v>
      </c>
      <c r="X6" s="3">
        <v>72.5</v>
      </c>
      <c r="Y6" s="3">
        <v>69.099999999999994</v>
      </c>
      <c r="Z6" s="3">
        <v>73.7</v>
      </c>
      <c r="AA6" s="3">
        <v>64.8</v>
      </c>
      <c r="AB6" s="3">
        <v>65.400000000000006</v>
      </c>
      <c r="AC6" s="3">
        <v>66.599999999999994</v>
      </c>
      <c r="AD6" s="3">
        <v>54.3</v>
      </c>
      <c r="AE6" s="3">
        <v>67.900000000000006</v>
      </c>
      <c r="AF6" s="3">
        <v>64.8</v>
      </c>
      <c r="AG6" s="3">
        <v>65.400000000000006</v>
      </c>
      <c r="AH6" s="3">
        <v>50.7</v>
      </c>
      <c r="AI6" s="3">
        <v>68.3</v>
      </c>
      <c r="AJ6" s="3">
        <v>67.7</v>
      </c>
      <c r="AK6" s="3">
        <v>69.599999999999994</v>
      </c>
      <c r="AL6" s="3">
        <v>72.099999999999994</v>
      </c>
      <c r="AM6" s="3">
        <v>64</v>
      </c>
      <c r="AN6" s="3">
        <v>72.099999999999994</v>
      </c>
      <c r="AO6" s="3">
        <v>62</v>
      </c>
      <c r="AP6" s="3">
        <v>73.8</v>
      </c>
      <c r="AQ6" s="3">
        <v>66.400000000000006</v>
      </c>
      <c r="AR6" s="3">
        <v>66.900000000000006</v>
      </c>
      <c r="AS6" s="3">
        <v>59.9</v>
      </c>
      <c r="AT6" s="3">
        <v>70.2</v>
      </c>
      <c r="AU6" s="3">
        <v>68.7</v>
      </c>
      <c r="AV6" s="3">
        <v>69.8</v>
      </c>
      <c r="AW6" s="3">
        <v>64.2</v>
      </c>
      <c r="AX6" s="3">
        <v>73.2</v>
      </c>
      <c r="AY6" s="3">
        <v>68</v>
      </c>
      <c r="AZ6" s="3">
        <v>67.8</v>
      </c>
    </row>
    <row r="7" spans="1:52" x14ac:dyDescent="0.25">
      <c r="A7" s="13">
        <v>1989</v>
      </c>
      <c r="B7" s="3">
        <v>67.599999999999994</v>
      </c>
      <c r="C7" s="5">
        <v>58.7</v>
      </c>
      <c r="D7" s="5">
        <v>63.9</v>
      </c>
      <c r="E7" s="5">
        <v>66.3</v>
      </c>
      <c r="F7" s="5">
        <v>53.6</v>
      </c>
      <c r="G7" s="5">
        <v>58.6</v>
      </c>
      <c r="H7" s="5">
        <v>66.400000000000006</v>
      </c>
      <c r="I7" s="5">
        <v>68.7</v>
      </c>
      <c r="J7" s="5">
        <v>38.700000000000003</v>
      </c>
      <c r="K7" s="5">
        <v>64.400000000000006</v>
      </c>
      <c r="L7" s="5">
        <v>64.7</v>
      </c>
      <c r="M7" s="5">
        <v>54.7</v>
      </c>
      <c r="N7" s="5">
        <v>70.2</v>
      </c>
      <c r="O7" s="5">
        <v>61.9</v>
      </c>
      <c r="P7" s="5">
        <v>68.2</v>
      </c>
      <c r="Q7" s="5">
        <v>69.599999999999994</v>
      </c>
      <c r="R7" s="5">
        <v>68.099999999999994</v>
      </c>
      <c r="S7" s="5">
        <v>64.900000000000006</v>
      </c>
      <c r="T7" s="5">
        <v>66.3</v>
      </c>
      <c r="U7" s="5">
        <v>73.599999999999994</v>
      </c>
      <c r="V7" s="5">
        <v>65.5</v>
      </c>
      <c r="W7" s="5">
        <v>58.9</v>
      </c>
      <c r="X7" s="5">
        <v>73.2</v>
      </c>
      <c r="Y7" s="5">
        <v>68.3</v>
      </c>
      <c r="Z7" s="5">
        <v>72.2</v>
      </c>
      <c r="AA7" s="5">
        <v>63.7</v>
      </c>
      <c r="AB7" s="5">
        <v>67.900000000000006</v>
      </c>
      <c r="AC7" s="5">
        <v>67.2</v>
      </c>
      <c r="AD7" s="5">
        <v>54.3</v>
      </c>
      <c r="AE7" s="5">
        <v>67</v>
      </c>
      <c r="AF7" s="5">
        <v>65.7</v>
      </c>
      <c r="AG7" s="5">
        <v>65.5</v>
      </c>
      <c r="AH7" s="5">
        <v>52.3</v>
      </c>
      <c r="AI7" s="5">
        <v>69.400000000000006</v>
      </c>
      <c r="AJ7" s="5">
        <v>67.099999999999994</v>
      </c>
      <c r="AK7" s="5">
        <v>69.599999999999994</v>
      </c>
      <c r="AL7" s="5">
        <v>71.400000000000006</v>
      </c>
      <c r="AM7" s="5">
        <v>63.4</v>
      </c>
      <c r="AN7" s="5">
        <v>72.8</v>
      </c>
      <c r="AO7" s="5">
        <v>61.2</v>
      </c>
      <c r="AP7" s="5">
        <v>71</v>
      </c>
      <c r="AQ7" s="5">
        <v>65.8</v>
      </c>
      <c r="AR7" s="5">
        <v>67.3</v>
      </c>
      <c r="AS7" s="5">
        <v>61</v>
      </c>
      <c r="AT7" s="5">
        <v>70.400000000000006</v>
      </c>
      <c r="AU7" s="5">
        <v>69.7</v>
      </c>
      <c r="AV7" s="5">
        <v>70.2</v>
      </c>
      <c r="AW7" s="5">
        <v>64.2</v>
      </c>
      <c r="AX7" s="5">
        <v>74.8</v>
      </c>
      <c r="AY7" s="5">
        <v>69.3</v>
      </c>
      <c r="AZ7" s="5">
        <v>69.599999999999994</v>
      </c>
    </row>
    <row r="8" spans="1:52" x14ac:dyDescent="0.25">
      <c r="A8" s="13">
        <v>1990</v>
      </c>
      <c r="B8" s="5">
        <v>68.400000000000006</v>
      </c>
      <c r="C8" s="3">
        <v>58.4</v>
      </c>
      <c r="D8" s="3">
        <v>64.5</v>
      </c>
      <c r="E8" s="3">
        <v>67.8</v>
      </c>
      <c r="F8" s="3">
        <v>53.8</v>
      </c>
      <c r="G8" s="3">
        <v>59</v>
      </c>
      <c r="H8" s="3">
        <v>67.900000000000006</v>
      </c>
      <c r="I8" s="3">
        <v>67.7</v>
      </c>
      <c r="J8" s="3">
        <v>36.4</v>
      </c>
      <c r="K8" s="3">
        <v>65.099999999999994</v>
      </c>
      <c r="L8" s="3">
        <v>64.3</v>
      </c>
      <c r="M8" s="3">
        <v>55.5</v>
      </c>
      <c r="N8" s="3">
        <v>69.400000000000006</v>
      </c>
      <c r="O8" s="3">
        <v>63</v>
      </c>
      <c r="P8" s="3">
        <v>67</v>
      </c>
      <c r="Q8" s="3">
        <v>70.7</v>
      </c>
      <c r="R8" s="3">
        <v>69</v>
      </c>
      <c r="S8" s="3">
        <v>65.8</v>
      </c>
      <c r="T8" s="3">
        <v>67.8</v>
      </c>
      <c r="U8" s="3">
        <v>74.2</v>
      </c>
      <c r="V8" s="3">
        <v>64.900000000000006</v>
      </c>
      <c r="W8" s="3">
        <v>58.6</v>
      </c>
      <c r="X8" s="3">
        <v>72.3</v>
      </c>
      <c r="Y8" s="3">
        <v>68</v>
      </c>
      <c r="Z8" s="3">
        <v>69.400000000000006</v>
      </c>
      <c r="AA8" s="3">
        <v>64</v>
      </c>
      <c r="AB8" s="3">
        <v>69.099999999999994</v>
      </c>
      <c r="AC8" s="3">
        <v>67.3</v>
      </c>
      <c r="AD8" s="3">
        <v>55.8</v>
      </c>
      <c r="AE8" s="3">
        <v>65</v>
      </c>
      <c r="AF8" s="3">
        <v>65</v>
      </c>
      <c r="AG8" s="3">
        <v>68.599999999999994</v>
      </c>
      <c r="AH8" s="3">
        <v>53.3</v>
      </c>
      <c r="AI8" s="3">
        <v>69</v>
      </c>
      <c r="AJ8" s="3">
        <v>67.2</v>
      </c>
      <c r="AK8" s="3">
        <v>68.7</v>
      </c>
      <c r="AL8" s="3">
        <v>70.3</v>
      </c>
      <c r="AM8" s="3">
        <v>64.400000000000006</v>
      </c>
      <c r="AN8" s="3">
        <v>73.8</v>
      </c>
      <c r="AO8" s="3">
        <v>58.5</v>
      </c>
      <c r="AP8" s="3">
        <v>71.400000000000006</v>
      </c>
      <c r="AQ8" s="3">
        <v>66.2</v>
      </c>
      <c r="AR8" s="3">
        <v>68.3</v>
      </c>
      <c r="AS8" s="3">
        <v>59.7</v>
      </c>
      <c r="AT8" s="3">
        <v>70.099999999999994</v>
      </c>
      <c r="AU8" s="3">
        <v>72.599999999999994</v>
      </c>
      <c r="AV8" s="3">
        <v>69.8</v>
      </c>
      <c r="AW8" s="3">
        <v>61.8</v>
      </c>
      <c r="AX8" s="3">
        <v>72</v>
      </c>
      <c r="AY8" s="3">
        <v>68.3</v>
      </c>
      <c r="AZ8" s="3">
        <v>68.900000000000006</v>
      </c>
    </row>
    <row r="9" spans="1:52" x14ac:dyDescent="0.25">
      <c r="A9" s="13">
        <v>1991</v>
      </c>
      <c r="B9" s="3">
        <v>69.900000000000006</v>
      </c>
      <c r="C9" s="3">
        <v>57.1</v>
      </c>
      <c r="D9" s="3">
        <v>66.3</v>
      </c>
      <c r="E9" s="3">
        <v>68.599999999999994</v>
      </c>
      <c r="F9" s="3">
        <v>54.5</v>
      </c>
      <c r="G9" s="3">
        <v>59.8</v>
      </c>
      <c r="H9" s="3">
        <v>65.5</v>
      </c>
      <c r="I9" s="3">
        <v>70.2</v>
      </c>
      <c r="J9" s="3">
        <v>35.1</v>
      </c>
      <c r="K9" s="3">
        <v>66.099999999999994</v>
      </c>
      <c r="L9" s="3">
        <v>65.7</v>
      </c>
      <c r="M9" s="3">
        <v>55.2</v>
      </c>
      <c r="N9" s="3">
        <v>68.400000000000006</v>
      </c>
      <c r="O9" s="3">
        <v>63</v>
      </c>
      <c r="P9" s="3">
        <v>66.099999999999994</v>
      </c>
      <c r="Q9" s="3">
        <v>68.400000000000006</v>
      </c>
      <c r="R9" s="3">
        <v>69.7</v>
      </c>
      <c r="S9" s="3">
        <v>67.2</v>
      </c>
      <c r="T9" s="3">
        <v>68.900000000000006</v>
      </c>
      <c r="U9" s="3">
        <v>72</v>
      </c>
      <c r="V9" s="3">
        <v>63.8</v>
      </c>
      <c r="W9" s="3">
        <v>60.2</v>
      </c>
      <c r="X9" s="3">
        <v>70.599999999999994</v>
      </c>
      <c r="Y9" s="3">
        <v>68.900000000000006</v>
      </c>
      <c r="Z9" s="3">
        <v>71.8</v>
      </c>
      <c r="AA9" s="3">
        <v>64.2</v>
      </c>
      <c r="AB9" s="3">
        <v>69.599999999999994</v>
      </c>
      <c r="AC9" s="3">
        <v>67.5</v>
      </c>
      <c r="AD9" s="3">
        <v>55.8</v>
      </c>
      <c r="AE9" s="3">
        <v>66.8</v>
      </c>
      <c r="AF9" s="3">
        <v>64.8</v>
      </c>
      <c r="AG9" s="3">
        <v>69.5</v>
      </c>
      <c r="AH9" s="3">
        <v>52.6</v>
      </c>
      <c r="AI9" s="3">
        <v>69.3</v>
      </c>
      <c r="AJ9" s="3">
        <v>65.400000000000006</v>
      </c>
      <c r="AK9" s="3">
        <v>68.7</v>
      </c>
      <c r="AL9" s="3">
        <v>69.2</v>
      </c>
      <c r="AM9" s="3">
        <v>65.2</v>
      </c>
      <c r="AN9" s="3">
        <v>74</v>
      </c>
      <c r="AO9" s="3">
        <v>58.2</v>
      </c>
      <c r="AP9" s="3">
        <v>73.099999999999994</v>
      </c>
      <c r="AQ9" s="3">
        <v>66.099999999999994</v>
      </c>
      <c r="AR9" s="3">
        <v>68</v>
      </c>
      <c r="AS9" s="3">
        <v>59</v>
      </c>
      <c r="AT9" s="3">
        <v>70.7</v>
      </c>
      <c r="AU9" s="3">
        <v>70.8</v>
      </c>
      <c r="AV9" s="3">
        <v>68.900000000000006</v>
      </c>
      <c r="AW9" s="3">
        <v>61.8</v>
      </c>
      <c r="AX9" s="3">
        <v>72.400000000000006</v>
      </c>
      <c r="AY9" s="3">
        <v>68.900000000000006</v>
      </c>
      <c r="AZ9" s="3">
        <v>68.7</v>
      </c>
    </row>
    <row r="10" spans="1:52" x14ac:dyDescent="0.25">
      <c r="A10" s="13">
        <v>1992</v>
      </c>
      <c r="B10" s="3">
        <v>70.3</v>
      </c>
      <c r="C10" s="3">
        <v>55.5</v>
      </c>
      <c r="D10" s="3">
        <v>69.3</v>
      </c>
      <c r="E10" s="3">
        <v>70.3</v>
      </c>
      <c r="F10" s="3">
        <v>55.3</v>
      </c>
      <c r="G10" s="3">
        <v>60.9</v>
      </c>
      <c r="H10" s="3">
        <v>66.099999999999994</v>
      </c>
      <c r="I10" s="3">
        <v>73.8</v>
      </c>
      <c r="J10" s="3">
        <v>35</v>
      </c>
      <c r="K10" s="3">
        <v>66</v>
      </c>
      <c r="L10" s="3">
        <v>66.900000000000006</v>
      </c>
      <c r="M10" s="3">
        <v>53.8</v>
      </c>
      <c r="N10" s="3">
        <v>70.3</v>
      </c>
      <c r="O10" s="3">
        <v>62.4</v>
      </c>
      <c r="P10" s="3">
        <v>67.599999999999994</v>
      </c>
      <c r="Q10" s="3">
        <v>66.3</v>
      </c>
      <c r="R10" s="3">
        <v>69.8</v>
      </c>
      <c r="S10" s="3">
        <v>69</v>
      </c>
      <c r="T10" s="3">
        <v>66.7</v>
      </c>
      <c r="U10" s="3">
        <v>72</v>
      </c>
      <c r="V10" s="3">
        <v>64.8</v>
      </c>
      <c r="W10" s="3">
        <v>61.8</v>
      </c>
      <c r="X10" s="3">
        <v>70.599999999999994</v>
      </c>
      <c r="Y10" s="3">
        <v>66.7</v>
      </c>
      <c r="Z10" s="3">
        <v>70.400000000000006</v>
      </c>
      <c r="AA10" s="3">
        <v>65.2</v>
      </c>
      <c r="AB10" s="3">
        <v>69.900000000000006</v>
      </c>
      <c r="AC10" s="3">
        <v>68.400000000000006</v>
      </c>
      <c r="AD10" s="3">
        <v>55.1</v>
      </c>
      <c r="AE10" s="3">
        <v>66.599999999999994</v>
      </c>
      <c r="AF10" s="3">
        <v>64.599999999999994</v>
      </c>
      <c r="AG10" s="3">
        <v>70.5</v>
      </c>
      <c r="AH10" s="3">
        <v>53.3</v>
      </c>
      <c r="AI10" s="3">
        <v>68.599999999999994</v>
      </c>
      <c r="AJ10" s="3">
        <v>63.7</v>
      </c>
      <c r="AK10" s="3">
        <v>69.099999999999994</v>
      </c>
      <c r="AL10" s="3">
        <v>68.900000000000006</v>
      </c>
      <c r="AM10" s="3">
        <v>64.3</v>
      </c>
      <c r="AN10" s="3">
        <v>73.099999999999994</v>
      </c>
      <c r="AO10" s="3">
        <v>56.8</v>
      </c>
      <c r="AP10" s="3">
        <v>71</v>
      </c>
      <c r="AQ10" s="3">
        <v>66.5</v>
      </c>
      <c r="AR10" s="3">
        <v>67.400000000000006</v>
      </c>
      <c r="AS10" s="3">
        <v>58.3</v>
      </c>
      <c r="AT10" s="3">
        <v>70</v>
      </c>
      <c r="AU10" s="3">
        <v>70.8</v>
      </c>
      <c r="AV10" s="3">
        <v>67.8</v>
      </c>
      <c r="AW10" s="3">
        <v>62.5</v>
      </c>
      <c r="AX10" s="3">
        <v>73.3</v>
      </c>
      <c r="AY10" s="3">
        <v>69.400000000000006</v>
      </c>
      <c r="AZ10" s="3">
        <v>67.900000000000006</v>
      </c>
    </row>
    <row r="11" spans="1:52" x14ac:dyDescent="0.25">
      <c r="A11" s="13">
        <v>1993</v>
      </c>
      <c r="B11" s="3">
        <v>70.2</v>
      </c>
      <c r="C11" s="3">
        <v>55.4</v>
      </c>
      <c r="D11" s="3">
        <v>69.099999999999994</v>
      </c>
      <c r="E11" s="3">
        <v>70.5</v>
      </c>
      <c r="F11" s="3">
        <v>56</v>
      </c>
      <c r="G11" s="3">
        <v>61.8</v>
      </c>
      <c r="H11" s="3">
        <v>64.5</v>
      </c>
      <c r="I11" s="3">
        <v>74.099999999999994</v>
      </c>
      <c r="J11" s="3">
        <v>35.700000000000003</v>
      </c>
      <c r="K11" s="3">
        <v>65.5</v>
      </c>
      <c r="L11" s="3">
        <v>66.5</v>
      </c>
      <c r="M11" s="3">
        <v>52.8</v>
      </c>
      <c r="N11" s="3">
        <v>72.099999999999994</v>
      </c>
      <c r="O11" s="3">
        <v>61.8</v>
      </c>
      <c r="P11" s="3">
        <v>68.7</v>
      </c>
      <c r="Q11" s="3">
        <v>68.2</v>
      </c>
      <c r="R11" s="3">
        <v>68.900000000000006</v>
      </c>
      <c r="S11" s="3">
        <v>68.8</v>
      </c>
      <c r="T11" s="3">
        <v>65.400000000000006</v>
      </c>
      <c r="U11" s="3">
        <v>71.900000000000006</v>
      </c>
      <c r="V11" s="3">
        <v>65.5</v>
      </c>
      <c r="W11" s="3">
        <v>60.7</v>
      </c>
      <c r="X11" s="3">
        <v>72.3</v>
      </c>
      <c r="Y11" s="3">
        <v>65.8</v>
      </c>
      <c r="Z11" s="3">
        <v>69.7</v>
      </c>
      <c r="AA11" s="3">
        <v>66.400000000000006</v>
      </c>
      <c r="AB11" s="3">
        <v>69.7</v>
      </c>
      <c r="AC11" s="3">
        <v>67.7</v>
      </c>
      <c r="AD11" s="3">
        <v>55.8</v>
      </c>
      <c r="AE11" s="3">
        <v>65.400000000000006</v>
      </c>
      <c r="AF11" s="3">
        <v>64.5</v>
      </c>
      <c r="AG11" s="3">
        <v>69.099999999999994</v>
      </c>
      <c r="AH11" s="3">
        <v>52.8</v>
      </c>
      <c r="AI11" s="3">
        <v>68.8</v>
      </c>
      <c r="AJ11" s="3">
        <v>62.7</v>
      </c>
      <c r="AK11" s="3">
        <v>68.5</v>
      </c>
      <c r="AL11" s="3">
        <v>70.3</v>
      </c>
      <c r="AM11" s="3">
        <v>63.8</v>
      </c>
      <c r="AN11" s="3">
        <v>72</v>
      </c>
      <c r="AO11" s="3">
        <v>57.6</v>
      </c>
      <c r="AP11" s="3">
        <v>71.099999999999994</v>
      </c>
      <c r="AQ11" s="3">
        <v>65.599999999999994</v>
      </c>
      <c r="AR11" s="3">
        <v>64.099999999999994</v>
      </c>
      <c r="AS11" s="3">
        <v>58.7</v>
      </c>
      <c r="AT11" s="3">
        <v>68.900000000000006</v>
      </c>
      <c r="AU11" s="3">
        <v>68.5</v>
      </c>
      <c r="AV11" s="3">
        <v>68.5</v>
      </c>
      <c r="AW11" s="3">
        <v>63.1</v>
      </c>
      <c r="AX11" s="3">
        <v>73.3</v>
      </c>
      <c r="AY11" s="3">
        <v>65.7</v>
      </c>
      <c r="AZ11" s="3">
        <v>67.099999999999994</v>
      </c>
    </row>
    <row r="12" spans="1:52" x14ac:dyDescent="0.25">
      <c r="A12" s="13">
        <v>1994</v>
      </c>
      <c r="B12" s="3">
        <v>68.5</v>
      </c>
      <c r="C12" s="3">
        <v>58.8</v>
      </c>
      <c r="D12" s="3">
        <v>67.7</v>
      </c>
      <c r="E12" s="3">
        <v>68.099999999999994</v>
      </c>
      <c r="F12" s="3">
        <v>55.5</v>
      </c>
      <c r="G12" s="3">
        <v>62.9</v>
      </c>
      <c r="H12" s="3">
        <v>63.8</v>
      </c>
      <c r="I12" s="3">
        <v>70.5</v>
      </c>
      <c r="J12" s="3">
        <v>37.799999999999997</v>
      </c>
      <c r="K12" s="3">
        <v>65.7</v>
      </c>
      <c r="L12" s="3">
        <v>63.4</v>
      </c>
      <c r="M12" s="3">
        <v>52.3</v>
      </c>
      <c r="N12" s="3">
        <v>70.7</v>
      </c>
      <c r="O12" s="3">
        <v>64.2</v>
      </c>
      <c r="P12" s="3">
        <v>68.400000000000006</v>
      </c>
      <c r="Q12" s="3">
        <v>70.099999999999994</v>
      </c>
      <c r="R12" s="3">
        <v>69</v>
      </c>
      <c r="S12" s="3">
        <v>70.599999999999994</v>
      </c>
      <c r="T12" s="3">
        <v>65.8</v>
      </c>
      <c r="U12" s="3">
        <v>72.599999999999994</v>
      </c>
      <c r="V12" s="3">
        <v>64.099999999999994</v>
      </c>
      <c r="W12" s="3">
        <v>60.6</v>
      </c>
      <c r="X12" s="3">
        <v>72</v>
      </c>
      <c r="Y12" s="3">
        <v>68.900000000000006</v>
      </c>
      <c r="Z12" s="3">
        <v>69.2</v>
      </c>
      <c r="AA12" s="3">
        <v>68.400000000000006</v>
      </c>
      <c r="AB12" s="3">
        <v>68.8</v>
      </c>
      <c r="AC12" s="3">
        <v>68</v>
      </c>
      <c r="AD12" s="3">
        <v>55.8</v>
      </c>
      <c r="AE12" s="3">
        <v>65.099999999999994</v>
      </c>
      <c r="AF12" s="3">
        <v>64.099999999999994</v>
      </c>
      <c r="AG12" s="3">
        <v>66.8</v>
      </c>
      <c r="AH12" s="3">
        <v>52.5</v>
      </c>
      <c r="AI12" s="3">
        <v>68.7</v>
      </c>
      <c r="AJ12" s="3">
        <v>63.3</v>
      </c>
      <c r="AK12" s="3">
        <v>67.400000000000006</v>
      </c>
      <c r="AL12" s="3">
        <v>68.5</v>
      </c>
      <c r="AM12" s="3">
        <v>63.9</v>
      </c>
      <c r="AN12" s="3">
        <v>71.8</v>
      </c>
      <c r="AO12" s="3">
        <v>56.5</v>
      </c>
      <c r="AP12" s="3">
        <v>72</v>
      </c>
      <c r="AQ12" s="3">
        <v>66.400000000000006</v>
      </c>
      <c r="AR12" s="3">
        <v>65.2</v>
      </c>
      <c r="AS12" s="3">
        <v>59.7</v>
      </c>
      <c r="AT12" s="3">
        <v>69.3</v>
      </c>
      <c r="AU12" s="3">
        <v>69.400000000000006</v>
      </c>
      <c r="AV12" s="3">
        <v>69.3</v>
      </c>
      <c r="AW12" s="3">
        <v>62.4</v>
      </c>
      <c r="AX12" s="3">
        <v>73.7</v>
      </c>
      <c r="AY12" s="3">
        <v>64.2</v>
      </c>
      <c r="AZ12" s="3">
        <v>65.8</v>
      </c>
    </row>
    <row r="13" spans="1:52" x14ac:dyDescent="0.25">
      <c r="A13" s="13">
        <v>1995</v>
      </c>
      <c r="B13" s="3">
        <v>70.099999999999994</v>
      </c>
      <c r="C13" s="3">
        <v>60.9</v>
      </c>
      <c r="D13" s="3">
        <v>62.9</v>
      </c>
      <c r="E13" s="3">
        <v>67.2</v>
      </c>
      <c r="F13" s="3">
        <v>55.4</v>
      </c>
      <c r="G13" s="3">
        <v>64.599999999999994</v>
      </c>
      <c r="H13" s="3">
        <v>68.2</v>
      </c>
      <c r="I13" s="3">
        <v>71.7</v>
      </c>
      <c r="J13" s="3">
        <v>39.200000000000003</v>
      </c>
      <c r="K13" s="3">
        <v>66.599999999999994</v>
      </c>
      <c r="L13" s="3">
        <v>66.599999999999994</v>
      </c>
      <c r="M13" s="3">
        <v>50.2</v>
      </c>
      <c r="N13" s="3">
        <v>72</v>
      </c>
      <c r="O13" s="3">
        <v>66.400000000000006</v>
      </c>
      <c r="P13" s="3">
        <v>71</v>
      </c>
      <c r="Q13" s="3">
        <v>71.400000000000006</v>
      </c>
      <c r="R13" s="3">
        <v>67.5</v>
      </c>
      <c r="S13" s="3">
        <v>71.2</v>
      </c>
      <c r="T13" s="3">
        <v>65.3</v>
      </c>
      <c r="U13" s="3">
        <v>76.7</v>
      </c>
      <c r="V13" s="3">
        <v>65.8</v>
      </c>
      <c r="W13" s="3">
        <v>60.2</v>
      </c>
      <c r="X13" s="3">
        <v>72.2</v>
      </c>
      <c r="Y13" s="3">
        <v>73.3</v>
      </c>
      <c r="Z13" s="3">
        <v>71.099999999999994</v>
      </c>
      <c r="AA13" s="3">
        <v>69.400000000000006</v>
      </c>
      <c r="AB13" s="3">
        <v>68.7</v>
      </c>
      <c r="AC13" s="3">
        <v>67.099999999999994</v>
      </c>
      <c r="AD13" s="3">
        <v>58.6</v>
      </c>
      <c r="AE13" s="3">
        <v>66</v>
      </c>
      <c r="AF13" s="3">
        <v>64.900000000000006</v>
      </c>
      <c r="AG13" s="3">
        <v>67</v>
      </c>
      <c r="AH13" s="3">
        <v>52.7</v>
      </c>
      <c r="AI13" s="3">
        <v>70.099999999999994</v>
      </c>
      <c r="AJ13" s="3">
        <v>67.3</v>
      </c>
      <c r="AK13" s="3">
        <v>67.900000000000006</v>
      </c>
      <c r="AL13" s="3">
        <v>69.8</v>
      </c>
      <c r="AM13" s="3">
        <v>63.2</v>
      </c>
      <c r="AN13" s="3">
        <v>71.5</v>
      </c>
      <c r="AO13" s="3">
        <v>57.9</v>
      </c>
      <c r="AP13" s="3">
        <v>71.3</v>
      </c>
      <c r="AQ13" s="3">
        <v>67.5</v>
      </c>
      <c r="AR13" s="3">
        <v>67</v>
      </c>
      <c r="AS13" s="3">
        <v>61.4</v>
      </c>
      <c r="AT13" s="3">
        <v>71.5</v>
      </c>
      <c r="AU13" s="3">
        <v>70.400000000000006</v>
      </c>
      <c r="AV13" s="3">
        <v>68.099999999999994</v>
      </c>
      <c r="AW13" s="3">
        <v>61.6</v>
      </c>
      <c r="AX13" s="3">
        <v>73.099999999999994</v>
      </c>
      <c r="AY13" s="3">
        <v>67.5</v>
      </c>
      <c r="AZ13" s="3">
        <v>69</v>
      </c>
    </row>
    <row r="14" spans="1:52" x14ac:dyDescent="0.25">
      <c r="A14" s="13">
        <v>1996</v>
      </c>
      <c r="B14" s="5">
        <v>71</v>
      </c>
      <c r="C14" s="5">
        <v>62.9</v>
      </c>
      <c r="D14" s="5">
        <v>62</v>
      </c>
      <c r="E14" s="5">
        <v>66.599999999999994</v>
      </c>
      <c r="F14" s="5">
        <v>55</v>
      </c>
      <c r="G14" s="5">
        <v>64.5</v>
      </c>
      <c r="H14" s="5">
        <v>69</v>
      </c>
      <c r="I14" s="5">
        <v>71.5</v>
      </c>
      <c r="J14" s="5">
        <v>40.4</v>
      </c>
      <c r="K14" s="5">
        <v>67.099999999999994</v>
      </c>
      <c r="L14" s="5">
        <v>69.3</v>
      </c>
      <c r="M14" s="5">
        <v>50.6</v>
      </c>
      <c r="N14" s="5">
        <v>71.400000000000006</v>
      </c>
      <c r="O14" s="5">
        <v>68.2</v>
      </c>
      <c r="P14" s="5">
        <v>74.2</v>
      </c>
      <c r="Q14" s="5">
        <v>72.8</v>
      </c>
      <c r="R14" s="5">
        <v>67.5</v>
      </c>
      <c r="S14" s="5">
        <v>73.2</v>
      </c>
      <c r="T14" s="5">
        <v>64.900000000000006</v>
      </c>
      <c r="U14" s="5">
        <v>76.5</v>
      </c>
      <c r="V14" s="5">
        <v>66.900000000000006</v>
      </c>
      <c r="W14" s="4">
        <v>61.7</v>
      </c>
      <c r="X14" s="5">
        <v>73.3</v>
      </c>
      <c r="Y14" s="5">
        <v>75.400000000000006</v>
      </c>
      <c r="Z14" s="5">
        <v>73</v>
      </c>
      <c r="AA14" s="5">
        <v>70.2</v>
      </c>
      <c r="AB14" s="5">
        <v>68.599999999999994</v>
      </c>
      <c r="AC14" s="5">
        <v>66.8</v>
      </c>
      <c r="AD14" s="5">
        <v>61.1</v>
      </c>
      <c r="AE14" s="5">
        <v>65</v>
      </c>
      <c r="AF14" s="5">
        <v>64.599999999999994</v>
      </c>
      <c r="AG14" s="5">
        <v>67.099999999999994</v>
      </c>
      <c r="AH14" s="5">
        <v>52.7</v>
      </c>
      <c r="AI14" s="5">
        <v>70.400000000000006</v>
      </c>
      <c r="AJ14" s="5">
        <v>68.2</v>
      </c>
      <c r="AK14" s="5">
        <v>69.2</v>
      </c>
      <c r="AL14" s="5">
        <v>68.400000000000006</v>
      </c>
      <c r="AM14" s="5">
        <v>63.1</v>
      </c>
      <c r="AN14" s="5">
        <v>71.7</v>
      </c>
      <c r="AO14" s="5">
        <v>56.6</v>
      </c>
      <c r="AP14" s="5">
        <v>72.900000000000006</v>
      </c>
      <c r="AQ14" s="5">
        <v>67.8</v>
      </c>
      <c r="AR14" s="5">
        <v>68.8</v>
      </c>
      <c r="AS14" s="5">
        <v>61.8</v>
      </c>
      <c r="AT14" s="5">
        <v>72.7</v>
      </c>
      <c r="AU14" s="5">
        <v>70.3</v>
      </c>
      <c r="AV14" s="5">
        <v>68.5</v>
      </c>
      <c r="AW14" s="5">
        <v>63.1</v>
      </c>
      <c r="AX14" s="5">
        <v>74.3</v>
      </c>
      <c r="AY14" s="5">
        <v>68.2</v>
      </c>
      <c r="AZ14" s="5">
        <v>68</v>
      </c>
    </row>
    <row r="15" spans="1:52" x14ac:dyDescent="0.25">
      <c r="A15" s="13">
        <v>1997</v>
      </c>
      <c r="B15" s="2">
        <v>71.3</v>
      </c>
      <c r="C15" s="2">
        <v>67.2</v>
      </c>
      <c r="D15" s="2">
        <v>63</v>
      </c>
      <c r="E15" s="2">
        <v>66.7</v>
      </c>
      <c r="F15" s="2">
        <v>55.7</v>
      </c>
      <c r="G15" s="2">
        <v>64.099999999999994</v>
      </c>
      <c r="H15" s="2">
        <v>68.099999999999994</v>
      </c>
      <c r="I15" s="2">
        <v>69.2</v>
      </c>
      <c r="J15" s="2">
        <v>42.5</v>
      </c>
      <c r="K15" s="2">
        <v>66.900000000000006</v>
      </c>
      <c r="L15" s="2">
        <v>70.900000000000006</v>
      </c>
      <c r="M15" s="2">
        <v>50.2</v>
      </c>
      <c r="N15" s="2">
        <v>72.3</v>
      </c>
      <c r="O15" s="2">
        <v>68.099999999999994</v>
      </c>
      <c r="P15" s="2">
        <v>74.099999999999994</v>
      </c>
      <c r="Q15" s="2">
        <v>72.7</v>
      </c>
      <c r="R15" s="2">
        <v>66.5</v>
      </c>
      <c r="S15" s="2">
        <v>75</v>
      </c>
      <c r="T15" s="2">
        <v>66.400000000000006</v>
      </c>
      <c r="U15" s="2">
        <v>74.900000000000006</v>
      </c>
      <c r="V15" s="2">
        <v>70.5</v>
      </c>
      <c r="W15" s="2">
        <v>62.3</v>
      </c>
      <c r="X15" s="2">
        <v>73.3</v>
      </c>
      <c r="Y15" s="2">
        <v>75.400000000000006</v>
      </c>
      <c r="Z15" s="2">
        <v>73.7</v>
      </c>
      <c r="AA15" s="2">
        <v>70.5</v>
      </c>
      <c r="AB15" s="2">
        <v>67.5</v>
      </c>
      <c r="AC15" s="2">
        <v>66.7</v>
      </c>
      <c r="AD15" s="2">
        <v>61.2</v>
      </c>
      <c r="AE15" s="2">
        <v>66.8</v>
      </c>
      <c r="AF15" s="2">
        <v>63.1</v>
      </c>
      <c r="AG15" s="2">
        <v>69.599999999999994</v>
      </c>
      <c r="AH15" s="2">
        <v>52.6</v>
      </c>
      <c r="AI15" s="2">
        <v>70.2</v>
      </c>
      <c r="AJ15" s="2">
        <v>68.099999999999994</v>
      </c>
      <c r="AK15" s="2">
        <v>69</v>
      </c>
      <c r="AL15" s="2">
        <v>68.5</v>
      </c>
      <c r="AM15" s="2">
        <v>61</v>
      </c>
      <c r="AN15" s="2">
        <v>73.3</v>
      </c>
      <c r="AO15" s="2">
        <v>58.7</v>
      </c>
      <c r="AP15" s="2">
        <v>74.099999999999994</v>
      </c>
      <c r="AQ15" s="2">
        <v>67.599999999999994</v>
      </c>
      <c r="AR15" s="2">
        <v>70.2</v>
      </c>
      <c r="AS15" s="2">
        <v>61.5</v>
      </c>
      <c r="AT15" s="2">
        <v>72.5</v>
      </c>
      <c r="AU15" s="2">
        <v>69.099999999999994</v>
      </c>
      <c r="AV15" s="2">
        <v>68.400000000000006</v>
      </c>
      <c r="AW15" s="2">
        <v>62.9</v>
      </c>
      <c r="AX15" s="2">
        <v>74.599999999999994</v>
      </c>
      <c r="AY15" s="2">
        <v>68.3</v>
      </c>
      <c r="AZ15" s="2">
        <v>67.599999999999994</v>
      </c>
    </row>
    <row r="16" spans="1:52" x14ac:dyDescent="0.25">
      <c r="A16" s="13">
        <v>1998</v>
      </c>
      <c r="B16" s="2">
        <v>72.900000000000006</v>
      </c>
      <c r="C16" s="2">
        <v>66.3</v>
      </c>
      <c r="D16" s="2">
        <v>64.3</v>
      </c>
      <c r="E16" s="2">
        <v>66.7</v>
      </c>
      <c r="F16" s="2">
        <v>56</v>
      </c>
      <c r="G16" s="2">
        <v>65.2</v>
      </c>
      <c r="H16" s="2">
        <v>69.3</v>
      </c>
      <c r="I16" s="2">
        <v>71</v>
      </c>
      <c r="J16" s="2">
        <v>40.299999999999997</v>
      </c>
      <c r="K16" s="2">
        <v>66.900000000000006</v>
      </c>
      <c r="L16" s="2">
        <v>71.2</v>
      </c>
      <c r="M16" s="2">
        <v>52.8</v>
      </c>
      <c r="N16" s="2">
        <v>72.599999999999994</v>
      </c>
      <c r="O16" s="2">
        <v>68</v>
      </c>
      <c r="P16" s="2">
        <v>72.599999999999994</v>
      </c>
      <c r="Q16" s="2">
        <v>72.099999999999994</v>
      </c>
      <c r="R16" s="2">
        <v>66.7</v>
      </c>
      <c r="S16" s="2">
        <v>75.099999999999994</v>
      </c>
      <c r="T16" s="2">
        <v>66.599999999999994</v>
      </c>
      <c r="U16" s="2">
        <v>74.599999999999994</v>
      </c>
      <c r="V16" s="2">
        <v>68.7</v>
      </c>
      <c r="W16" s="2">
        <v>61.3</v>
      </c>
      <c r="X16" s="2">
        <v>74.400000000000006</v>
      </c>
      <c r="Y16" s="2">
        <v>75.400000000000006</v>
      </c>
      <c r="Z16" s="2">
        <v>75.099999999999994</v>
      </c>
      <c r="AA16" s="2">
        <v>70.7</v>
      </c>
      <c r="AB16" s="2">
        <v>68.599999999999994</v>
      </c>
      <c r="AC16" s="2">
        <v>69.900000000000006</v>
      </c>
      <c r="AD16" s="2">
        <v>61.4</v>
      </c>
      <c r="AE16" s="2">
        <v>69.599999999999994</v>
      </c>
      <c r="AF16" s="2">
        <v>63.1</v>
      </c>
      <c r="AG16" s="2">
        <v>71.3</v>
      </c>
      <c r="AH16" s="2">
        <v>52.8</v>
      </c>
      <c r="AI16" s="2">
        <v>71.3</v>
      </c>
      <c r="AJ16" s="2">
        <v>68</v>
      </c>
      <c r="AK16" s="2">
        <v>70.7</v>
      </c>
      <c r="AL16" s="2">
        <v>69.7</v>
      </c>
      <c r="AM16" s="2">
        <v>63.4</v>
      </c>
      <c r="AN16" s="2">
        <v>73.900000000000006</v>
      </c>
      <c r="AO16" s="2">
        <v>59.8</v>
      </c>
      <c r="AP16" s="2">
        <v>76.599999999999994</v>
      </c>
      <c r="AQ16" s="2">
        <v>67.3</v>
      </c>
      <c r="AR16" s="2">
        <v>71.3</v>
      </c>
      <c r="AS16" s="2">
        <v>62.5</v>
      </c>
      <c r="AT16" s="2">
        <v>73.7</v>
      </c>
      <c r="AU16" s="2">
        <v>69.099999999999994</v>
      </c>
      <c r="AV16" s="2">
        <v>69.400000000000006</v>
      </c>
      <c r="AW16" s="2">
        <v>64.900000000000006</v>
      </c>
      <c r="AX16" s="2">
        <v>74.8</v>
      </c>
      <c r="AY16" s="2">
        <v>70.099999999999994</v>
      </c>
      <c r="AZ16" s="2">
        <v>70</v>
      </c>
    </row>
    <row r="17" spans="1:52" x14ac:dyDescent="0.25">
      <c r="A17" s="13">
        <v>1999</v>
      </c>
      <c r="B17" s="2">
        <v>74.8</v>
      </c>
      <c r="C17" s="2">
        <v>66.400000000000006</v>
      </c>
      <c r="D17" s="2">
        <v>66.3</v>
      </c>
      <c r="E17" s="2">
        <v>65.599999999999994</v>
      </c>
      <c r="F17" s="2">
        <v>55.7</v>
      </c>
      <c r="G17" s="2">
        <v>68.099999999999994</v>
      </c>
      <c r="H17" s="2">
        <v>69.099999999999994</v>
      </c>
      <c r="I17" s="2">
        <v>71.599999999999994</v>
      </c>
      <c r="J17" s="2">
        <v>40</v>
      </c>
      <c r="K17" s="2">
        <v>67.599999999999994</v>
      </c>
      <c r="L17" s="2">
        <v>71.3</v>
      </c>
      <c r="M17" s="2">
        <v>56.6</v>
      </c>
      <c r="N17" s="2">
        <v>70.3</v>
      </c>
      <c r="O17" s="2">
        <v>67.099999999999994</v>
      </c>
      <c r="P17" s="2">
        <v>72.900000000000006</v>
      </c>
      <c r="Q17" s="2">
        <v>73.900000000000006</v>
      </c>
      <c r="R17" s="2">
        <v>67.5</v>
      </c>
      <c r="S17" s="2">
        <v>73.900000000000006</v>
      </c>
      <c r="T17" s="2">
        <v>66.8</v>
      </c>
      <c r="U17" s="2">
        <v>77.400000000000006</v>
      </c>
      <c r="V17" s="2">
        <v>69.599999999999994</v>
      </c>
      <c r="W17" s="2">
        <v>60.3</v>
      </c>
      <c r="X17" s="2">
        <v>76.5</v>
      </c>
      <c r="Y17" s="2">
        <v>76.099999999999994</v>
      </c>
      <c r="Z17" s="2">
        <v>74.900000000000006</v>
      </c>
      <c r="AA17" s="2">
        <v>72.900000000000006</v>
      </c>
      <c r="AB17" s="2">
        <v>70.599999999999994</v>
      </c>
      <c r="AC17" s="2">
        <v>70.900000000000006</v>
      </c>
      <c r="AD17" s="2">
        <v>63.7</v>
      </c>
      <c r="AE17" s="2">
        <v>70.2</v>
      </c>
      <c r="AF17" s="2">
        <v>64.5</v>
      </c>
      <c r="AG17" s="2">
        <v>72.599999999999994</v>
      </c>
      <c r="AH17" s="2">
        <v>52.8</v>
      </c>
      <c r="AI17" s="2">
        <v>71.7</v>
      </c>
      <c r="AJ17" s="2">
        <v>70.099999999999994</v>
      </c>
      <c r="AK17" s="2">
        <v>70.7</v>
      </c>
      <c r="AL17" s="2">
        <v>71.5</v>
      </c>
      <c r="AM17" s="2">
        <v>64.3</v>
      </c>
      <c r="AN17" s="2">
        <v>75.2</v>
      </c>
      <c r="AO17" s="2">
        <v>60.6</v>
      </c>
      <c r="AP17" s="2">
        <v>77.099999999999994</v>
      </c>
      <c r="AQ17" s="2">
        <v>70.7</v>
      </c>
      <c r="AR17" s="2">
        <v>71.900000000000006</v>
      </c>
      <c r="AS17" s="2">
        <v>62.9</v>
      </c>
      <c r="AT17" s="2">
        <v>74.7</v>
      </c>
      <c r="AU17" s="2">
        <v>69.099999999999994</v>
      </c>
      <c r="AV17" s="2">
        <v>71.2</v>
      </c>
      <c r="AW17" s="2">
        <v>64.8</v>
      </c>
      <c r="AX17" s="2">
        <v>74.8</v>
      </c>
      <c r="AY17" s="2">
        <v>70.900000000000006</v>
      </c>
      <c r="AZ17" s="2">
        <v>69.8</v>
      </c>
    </row>
    <row r="18" spans="1:52" x14ac:dyDescent="0.25">
      <c r="A18" s="13">
        <v>2000</v>
      </c>
      <c r="B18" s="2">
        <v>73.2</v>
      </c>
      <c r="C18" s="2">
        <v>66.400000000000006</v>
      </c>
      <c r="D18" s="2">
        <v>68</v>
      </c>
      <c r="E18" s="2">
        <v>68.900000000000006</v>
      </c>
      <c r="F18" s="2">
        <v>57.1</v>
      </c>
      <c r="G18" s="2">
        <v>68.3</v>
      </c>
      <c r="H18" s="2">
        <v>70</v>
      </c>
      <c r="I18" s="2">
        <v>72</v>
      </c>
      <c r="J18" s="2">
        <v>41.9</v>
      </c>
      <c r="K18" s="2">
        <v>68.400000000000006</v>
      </c>
      <c r="L18" s="2">
        <v>69.8</v>
      </c>
      <c r="M18" s="2">
        <v>55.2</v>
      </c>
      <c r="N18" s="2">
        <v>70.5</v>
      </c>
      <c r="O18" s="2">
        <v>67.900000000000006</v>
      </c>
      <c r="P18" s="2">
        <v>74.900000000000006</v>
      </c>
      <c r="Q18" s="2">
        <v>75.2</v>
      </c>
      <c r="R18" s="2">
        <v>69.3</v>
      </c>
      <c r="S18" s="2">
        <v>73.400000000000006</v>
      </c>
      <c r="T18" s="2">
        <v>68.099999999999994</v>
      </c>
      <c r="U18" s="2">
        <v>76.5</v>
      </c>
      <c r="V18" s="2">
        <v>69.900000000000006</v>
      </c>
      <c r="W18" s="2">
        <v>59.9</v>
      </c>
      <c r="X18" s="2">
        <v>77.2</v>
      </c>
      <c r="Y18" s="2">
        <v>76.099999999999994</v>
      </c>
      <c r="Z18" s="2">
        <v>75.2</v>
      </c>
      <c r="AA18" s="2">
        <v>74.2</v>
      </c>
      <c r="AB18" s="2">
        <v>70.2</v>
      </c>
      <c r="AC18" s="2">
        <v>70.2</v>
      </c>
      <c r="AD18" s="2">
        <v>64</v>
      </c>
      <c r="AE18" s="2">
        <v>69.2</v>
      </c>
      <c r="AF18" s="2">
        <v>66.2</v>
      </c>
      <c r="AG18" s="2">
        <v>73.7</v>
      </c>
      <c r="AH18" s="2">
        <v>53.4</v>
      </c>
      <c r="AI18" s="2">
        <v>71.099999999999994</v>
      </c>
      <c r="AJ18" s="2">
        <v>70.7</v>
      </c>
      <c r="AK18" s="2">
        <v>71.3</v>
      </c>
      <c r="AL18" s="2">
        <v>72.7</v>
      </c>
      <c r="AM18" s="2">
        <v>65.3</v>
      </c>
      <c r="AN18" s="2">
        <v>74.7</v>
      </c>
      <c r="AO18" s="2">
        <v>61.5</v>
      </c>
      <c r="AP18" s="2">
        <v>76.5</v>
      </c>
      <c r="AQ18" s="2">
        <v>71.2</v>
      </c>
      <c r="AR18" s="2">
        <v>70.900000000000006</v>
      </c>
      <c r="AS18" s="2">
        <v>63.8</v>
      </c>
      <c r="AT18" s="2">
        <v>72.7</v>
      </c>
      <c r="AU18" s="2">
        <v>68.7</v>
      </c>
      <c r="AV18" s="2">
        <v>73.900000000000006</v>
      </c>
      <c r="AW18" s="2">
        <v>63.6</v>
      </c>
      <c r="AX18" s="2">
        <v>75.900000000000006</v>
      </c>
      <c r="AY18" s="2">
        <v>71.8</v>
      </c>
      <c r="AZ18" s="2">
        <v>71</v>
      </c>
    </row>
    <row r="19" spans="1:52" x14ac:dyDescent="0.25">
      <c r="A19" s="13">
        <v>2001</v>
      </c>
      <c r="B19" s="3">
        <v>73.2</v>
      </c>
      <c r="C19" s="3">
        <v>65.3</v>
      </c>
      <c r="D19" s="3">
        <v>68.099999999999994</v>
      </c>
      <c r="E19" s="3">
        <v>71.2</v>
      </c>
      <c r="F19" s="3">
        <v>58.2</v>
      </c>
      <c r="G19" s="3">
        <v>68.5</v>
      </c>
      <c r="H19" s="3">
        <v>71.8</v>
      </c>
      <c r="I19" s="3">
        <v>75.400000000000006</v>
      </c>
      <c r="J19" s="3">
        <v>42.7</v>
      </c>
      <c r="K19" s="3">
        <v>69.2</v>
      </c>
      <c r="L19" s="3">
        <v>70.099999999999994</v>
      </c>
      <c r="M19" s="3">
        <v>55.5</v>
      </c>
      <c r="N19" s="3">
        <v>71.7</v>
      </c>
      <c r="O19" s="3">
        <v>69.400000000000006</v>
      </c>
      <c r="P19" s="3">
        <v>75.3</v>
      </c>
      <c r="Q19" s="3">
        <v>76.599999999999994</v>
      </c>
      <c r="R19" s="3">
        <v>70.400000000000006</v>
      </c>
      <c r="S19" s="3">
        <v>73.900000000000006</v>
      </c>
      <c r="T19" s="3">
        <v>67.099999999999994</v>
      </c>
      <c r="U19" s="3">
        <v>75.5</v>
      </c>
      <c r="V19" s="3">
        <v>70.7</v>
      </c>
      <c r="W19" s="3">
        <v>60.6</v>
      </c>
      <c r="X19" s="3">
        <v>77.099999999999994</v>
      </c>
      <c r="Y19" s="3">
        <v>76.099999999999994</v>
      </c>
      <c r="Z19" s="3">
        <v>74.5</v>
      </c>
      <c r="AA19" s="3">
        <v>74</v>
      </c>
      <c r="AB19" s="3">
        <v>68.3</v>
      </c>
      <c r="AC19" s="3">
        <v>70.099999999999994</v>
      </c>
      <c r="AD19" s="3">
        <v>64.599999999999994</v>
      </c>
      <c r="AE19" s="3">
        <v>68.400000000000006</v>
      </c>
      <c r="AF19" s="3">
        <v>66.5</v>
      </c>
      <c r="AG19" s="3">
        <v>70.8</v>
      </c>
      <c r="AH19" s="3">
        <v>53.9</v>
      </c>
      <c r="AI19" s="3">
        <v>71.3</v>
      </c>
      <c r="AJ19" s="3">
        <v>71</v>
      </c>
      <c r="AK19" s="3">
        <v>71.2</v>
      </c>
      <c r="AL19" s="3">
        <v>71.5</v>
      </c>
      <c r="AM19" s="3">
        <v>65.8</v>
      </c>
      <c r="AN19" s="3">
        <v>74.3</v>
      </c>
      <c r="AO19" s="3">
        <v>60.1</v>
      </c>
      <c r="AP19" s="3">
        <v>76.099999999999994</v>
      </c>
      <c r="AQ19" s="3">
        <v>71.5</v>
      </c>
      <c r="AR19" s="3">
        <v>69.7</v>
      </c>
      <c r="AS19" s="3">
        <v>63.9</v>
      </c>
      <c r="AT19" s="3">
        <v>72.400000000000006</v>
      </c>
      <c r="AU19" s="3">
        <v>69.8</v>
      </c>
      <c r="AV19" s="3">
        <v>75.099999999999994</v>
      </c>
      <c r="AW19" s="3">
        <v>66.400000000000006</v>
      </c>
      <c r="AX19" s="3">
        <v>76.400000000000006</v>
      </c>
      <c r="AY19" s="3">
        <v>72.3</v>
      </c>
      <c r="AZ19" s="3">
        <v>73.5</v>
      </c>
    </row>
    <row r="20" spans="1:52" x14ac:dyDescent="0.25">
      <c r="A20" s="13">
        <v>2002</v>
      </c>
      <c r="B20" s="3">
        <v>73.7</v>
      </c>
      <c r="C20" s="3">
        <v>67.099999999999994</v>
      </c>
      <c r="D20" s="3">
        <v>65.599999999999994</v>
      </c>
      <c r="E20" s="3">
        <v>70.3</v>
      </c>
      <c r="F20" s="3">
        <v>57.7</v>
      </c>
      <c r="G20" s="3">
        <v>68.900000000000006</v>
      </c>
      <c r="H20" s="3">
        <v>71.5</v>
      </c>
      <c r="I20" s="3">
        <v>75.599999999999994</v>
      </c>
      <c r="J20" s="3">
        <v>44.1</v>
      </c>
      <c r="K20" s="3">
        <v>68.7</v>
      </c>
      <c r="L20" s="3">
        <v>71.8</v>
      </c>
      <c r="M20" s="3">
        <v>57.9</v>
      </c>
      <c r="N20" s="3">
        <v>73</v>
      </c>
      <c r="O20" s="3">
        <v>70.099999999999994</v>
      </c>
      <c r="P20" s="3">
        <v>75.099999999999994</v>
      </c>
      <c r="Q20" s="3">
        <v>73.900000000000006</v>
      </c>
      <c r="R20" s="3">
        <v>70.3</v>
      </c>
      <c r="S20" s="3">
        <v>73.7</v>
      </c>
      <c r="T20" s="3">
        <v>67.400000000000006</v>
      </c>
      <c r="U20" s="3">
        <v>74</v>
      </c>
      <c r="V20" s="3">
        <v>72</v>
      </c>
      <c r="W20" s="3">
        <v>62.6</v>
      </c>
      <c r="X20" s="3">
        <v>76</v>
      </c>
      <c r="Y20" s="3">
        <v>77.3</v>
      </c>
      <c r="Z20" s="3">
        <v>74.900000000000006</v>
      </c>
      <c r="AA20" s="3">
        <v>74.8</v>
      </c>
      <c r="AB20" s="3">
        <v>69.400000000000006</v>
      </c>
      <c r="AC20" s="3">
        <v>68.5</v>
      </c>
      <c r="AD20" s="3">
        <v>65.3</v>
      </c>
      <c r="AE20" s="3">
        <v>69.5</v>
      </c>
      <c r="AF20" s="3">
        <v>66.900000000000006</v>
      </c>
      <c r="AG20" s="3">
        <v>70</v>
      </c>
      <c r="AH20" s="3">
        <v>54.8</v>
      </c>
      <c r="AI20" s="3">
        <v>70</v>
      </c>
      <c r="AJ20" s="3">
        <v>69.400000000000006</v>
      </c>
      <c r="AK20" s="3">
        <v>72.099999999999994</v>
      </c>
      <c r="AL20" s="3">
        <v>69.599999999999994</v>
      </c>
      <c r="AM20" s="3">
        <v>66.2</v>
      </c>
      <c r="AN20" s="3">
        <v>74</v>
      </c>
      <c r="AO20" s="3">
        <v>59.4</v>
      </c>
      <c r="AP20" s="3">
        <v>77.5</v>
      </c>
      <c r="AQ20" s="3">
        <v>71.5</v>
      </c>
      <c r="AR20" s="3">
        <v>70.3</v>
      </c>
      <c r="AS20" s="3">
        <v>63.4</v>
      </c>
      <c r="AT20" s="3">
        <v>72.8</v>
      </c>
      <c r="AU20" s="3">
        <v>70.3</v>
      </c>
      <c r="AV20" s="3">
        <v>74.400000000000006</v>
      </c>
      <c r="AW20" s="3">
        <v>66.900000000000006</v>
      </c>
      <c r="AX20" s="3">
        <v>77.2</v>
      </c>
      <c r="AY20" s="3">
        <v>72.2</v>
      </c>
      <c r="AZ20" s="3">
        <v>73</v>
      </c>
    </row>
    <row r="21" spans="1:52" x14ac:dyDescent="0.25">
      <c r="A21" s="13">
        <v>2003</v>
      </c>
      <c r="B21" s="3">
        <v>76.2</v>
      </c>
      <c r="C21" s="3">
        <v>70</v>
      </c>
      <c r="D21" s="3">
        <v>67</v>
      </c>
      <c r="E21" s="3">
        <v>69.599999999999994</v>
      </c>
      <c r="F21" s="3">
        <v>58.9</v>
      </c>
      <c r="G21" s="3">
        <v>71.3</v>
      </c>
      <c r="H21" s="3">
        <v>73</v>
      </c>
      <c r="I21" s="3">
        <v>77.2</v>
      </c>
      <c r="J21" s="3">
        <v>43</v>
      </c>
      <c r="K21" s="3">
        <v>69.5</v>
      </c>
      <c r="L21" s="3">
        <v>71.400000000000006</v>
      </c>
      <c r="M21" s="3">
        <v>58.3</v>
      </c>
      <c r="N21" s="3">
        <v>74.400000000000006</v>
      </c>
      <c r="O21" s="3">
        <v>70.7</v>
      </c>
      <c r="P21" s="3">
        <v>74.400000000000006</v>
      </c>
      <c r="Q21" s="3">
        <v>73.400000000000006</v>
      </c>
      <c r="R21" s="3">
        <v>70.3</v>
      </c>
      <c r="S21" s="3">
        <v>74.400000000000006</v>
      </c>
      <c r="T21" s="3">
        <v>67.5</v>
      </c>
      <c r="U21" s="3">
        <v>73.7</v>
      </c>
      <c r="V21" s="3">
        <v>71.599999999999994</v>
      </c>
      <c r="W21" s="3">
        <v>64.3</v>
      </c>
      <c r="X21" s="3">
        <v>75.599999999999994</v>
      </c>
      <c r="Y21" s="3">
        <v>77.2</v>
      </c>
      <c r="Z21" s="3">
        <v>73.400000000000006</v>
      </c>
      <c r="AA21" s="3">
        <v>74</v>
      </c>
      <c r="AB21" s="3">
        <v>71.5</v>
      </c>
      <c r="AC21" s="3">
        <v>69.5</v>
      </c>
      <c r="AD21" s="3">
        <v>64.8</v>
      </c>
      <c r="AE21" s="3">
        <v>74.400000000000006</v>
      </c>
      <c r="AF21" s="3">
        <v>66.900000000000006</v>
      </c>
      <c r="AG21" s="3">
        <v>70.3</v>
      </c>
      <c r="AH21" s="3">
        <v>54.3</v>
      </c>
      <c r="AI21" s="3">
        <v>70</v>
      </c>
      <c r="AJ21" s="3">
        <v>68.7</v>
      </c>
      <c r="AK21" s="3">
        <v>72.8</v>
      </c>
      <c r="AL21" s="3">
        <v>69.099999999999994</v>
      </c>
      <c r="AM21" s="3">
        <v>68</v>
      </c>
      <c r="AN21" s="3">
        <v>73.7</v>
      </c>
      <c r="AO21" s="3">
        <v>59.9</v>
      </c>
      <c r="AP21" s="3">
        <v>75</v>
      </c>
      <c r="AQ21" s="3">
        <v>70.900000000000006</v>
      </c>
      <c r="AR21" s="3">
        <v>70.8</v>
      </c>
      <c r="AS21" s="3">
        <v>64.5</v>
      </c>
      <c r="AT21" s="3">
        <v>73.400000000000006</v>
      </c>
      <c r="AU21" s="3">
        <v>71.400000000000006</v>
      </c>
      <c r="AV21" s="3">
        <v>75</v>
      </c>
      <c r="AW21" s="3">
        <v>65.900000000000006</v>
      </c>
      <c r="AX21" s="3">
        <v>78.099999999999994</v>
      </c>
      <c r="AY21" s="3">
        <v>72.8</v>
      </c>
      <c r="AZ21" s="3">
        <v>72.900000000000006</v>
      </c>
    </row>
    <row r="22" spans="1:52" x14ac:dyDescent="0.25">
      <c r="A22" s="13">
        <v>2004</v>
      </c>
      <c r="B22" s="7">
        <v>78</v>
      </c>
      <c r="C22" s="7">
        <v>67.2</v>
      </c>
      <c r="D22" s="7">
        <v>68.7</v>
      </c>
      <c r="E22" s="7">
        <v>69.099999999999994</v>
      </c>
      <c r="F22" s="7">
        <v>59.7</v>
      </c>
      <c r="G22" s="7">
        <v>71.099999999999994</v>
      </c>
      <c r="H22" s="7">
        <v>71.7</v>
      </c>
      <c r="I22" s="7">
        <v>77.3</v>
      </c>
      <c r="J22" s="7">
        <v>45.6</v>
      </c>
      <c r="K22" s="7">
        <v>72.2</v>
      </c>
      <c r="L22" s="7">
        <v>70.900000000000006</v>
      </c>
      <c r="M22" s="7">
        <v>60.6</v>
      </c>
      <c r="N22" s="7">
        <v>73.7</v>
      </c>
      <c r="O22" s="7">
        <v>72.7</v>
      </c>
      <c r="P22" s="7">
        <v>75.8</v>
      </c>
      <c r="Q22" s="7">
        <v>73.2</v>
      </c>
      <c r="R22" s="7">
        <v>69.900000000000006</v>
      </c>
      <c r="S22" s="7">
        <v>73.3</v>
      </c>
      <c r="T22" s="7">
        <v>70.599999999999994</v>
      </c>
      <c r="U22" s="7">
        <v>74.7</v>
      </c>
      <c r="V22" s="7">
        <v>72.099999999999994</v>
      </c>
      <c r="W22" s="7">
        <v>63.8</v>
      </c>
      <c r="X22" s="7">
        <v>77.099999999999994</v>
      </c>
      <c r="Y22" s="7">
        <v>76.400000000000006</v>
      </c>
      <c r="Z22" s="7">
        <v>74</v>
      </c>
      <c r="AA22" s="7">
        <v>72.400000000000006</v>
      </c>
      <c r="AB22" s="7">
        <v>72.400000000000006</v>
      </c>
      <c r="AC22" s="7">
        <v>71.2</v>
      </c>
      <c r="AD22" s="7">
        <v>65.7</v>
      </c>
      <c r="AE22" s="7">
        <v>73.3</v>
      </c>
      <c r="AF22" s="7">
        <v>68.8</v>
      </c>
      <c r="AG22" s="7">
        <v>71.5</v>
      </c>
      <c r="AH22" s="7">
        <v>54.8</v>
      </c>
      <c r="AI22" s="7">
        <v>69.8</v>
      </c>
      <c r="AJ22" s="7">
        <v>70</v>
      </c>
      <c r="AK22" s="7">
        <v>73.099999999999994</v>
      </c>
      <c r="AL22" s="7">
        <v>71.099999999999994</v>
      </c>
      <c r="AM22" s="7">
        <v>69</v>
      </c>
      <c r="AN22" s="7">
        <v>74.900000000000006</v>
      </c>
      <c r="AO22" s="7">
        <v>61.5</v>
      </c>
      <c r="AP22" s="7">
        <v>76.2</v>
      </c>
      <c r="AQ22" s="7">
        <v>68.5</v>
      </c>
      <c r="AR22" s="7">
        <v>71.599999999999994</v>
      </c>
      <c r="AS22" s="7">
        <v>65.5</v>
      </c>
      <c r="AT22" s="7">
        <v>74.900000000000006</v>
      </c>
      <c r="AU22" s="7">
        <v>72</v>
      </c>
      <c r="AV22" s="7">
        <v>73.400000000000006</v>
      </c>
      <c r="AW22" s="7">
        <v>66</v>
      </c>
      <c r="AX22" s="7">
        <v>80.3</v>
      </c>
      <c r="AY22" s="7">
        <v>73.3</v>
      </c>
      <c r="AZ22" s="7">
        <v>72.8</v>
      </c>
    </row>
    <row r="23" spans="1:52" x14ac:dyDescent="0.25">
      <c r="A23" s="13">
        <v>2005</v>
      </c>
      <c r="B23" s="8">
        <v>76.599999999999994</v>
      </c>
      <c r="C23" s="8">
        <v>66</v>
      </c>
      <c r="D23" s="8">
        <v>71.099999999999994</v>
      </c>
      <c r="E23" s="8">
        <v>69.2</v>
      </c>
      <c r="F23" s="8">
        <v>59.7</v>
      </c>
      <c r="G23" s="8">
        <v>71</v>
      </c>
      <c r="H23" s="8">
        <v>70.5</v>
      </c>
      <c r="I23" s="8">
        <v>75.8</v>
      </c>
      <c r="J23" s="8">
        <v>45.8</v>
      </c>
      <c r="K23" s="8">
        <v>72.400000000000006</v>
      </c>
      <c r="L23" s="8">
        <v>67.900000000000006</v>
      </c>
      <c r="M23" s="8">
        <v>59.8</v>
      </c>
      <c r="N23" s="8">
        <v>74.2</v>
      </c>
      <c r="O23" s="8">
        <v>70.900000000000006</v>
      </c>
      <c r="P23" s="8">
        <v>75</v>
      </c>
      <c r="Q23" s="8">
        <v>73.900000000000006</v>
      </c>
      <c r="R23" s="8">
        <v>69.5</v>
      </c>
      <c r="S23" s="8">
        <v>71.599999999999994</v>
      </c>
      <c r="T23" s="8">
        <v>72.5</v>
      </c>
      <c r="U23" s="8">
        <v>73.900000000000006</v>
      </c>
      <c r="V23" s="8">
        <v>71.2</v>
      </c>
      <c r="W23" s="8">
        <v>63.4</v>
      </c>
      <c r="X23" s="8">
        <v>76.400000000000006</v>
      </c>
      <c r="Y23" s="8">
        <v>76.5</v>
      </c>
      <c r="Z23" s="8">
        <v>78.8</v>
      </c>
      <c r="AA23" s="8">
        <v>72.3</v>
      </c>
      <c r="AB23" s="8">
        <v>70.400000000000006</v>
      </c>
      <c r="AC23" s="8">
        <v>70.2</v>
      </c>
      <c r="AD23" s="8">
        <v>63.4</v>
      </c>
      <c r="AE23" s="8">
        <v>74</v>
      </c>
      <c r="AF23" s="8">
        <v>70.099999999999994</v>
      </c>
      <c r="AG23" s="8">
        <v>71.400000000000006</v>
      </c>
      <c r="AH23" s="8">
        <v>55.9</v>
      </c>
      <c r="AI23" s="8">
        <v>70.900000000000006</v>
      </c>
      <c r="AJ23" s="8">
        <v>68.5</v>
      </c>
      <c r="AK23" s="8">
        <v>73.3</v>
      </c>
      <c r="AL23" s="8">
        <v>72.900000000000006</v>
      </c>
      <c r="AM23" s="8">
        <v>68.2</v>
      </c>
      <c r="AN23" s="8">
        <v>73.3</v>
      </c>
      <c r="AO23" s="8">
        <v>63.1</v>
      </c>
      <c r="AP23" s="8">
        <v>73.900000000000006</v>
      </c>
      <c r="AQ23" s="8">
        <v>68.400000000000006</v>
      </c>
      <c r="AR23" s="8">
        <v>72.400000000000006</v>
      </c>
      <c r="AS23" s="8">
        <v>65.900000000000006</v>
      </c>
      <c r="AT23" s="8">
        <v>73.900000000000006</v>
      </c>
      <c r="AU23" s="8">
        <v>74.2</v>
      </c>
      <c r="AV23" s="8">
        <v>71.2</v>
      </c>
      <c r="AW23" s="8">
        <v>67.599999999999994</v>
      </c>
      <c r="AX23" s="8">
        <v>81.3</v>
      </c>
      <c r="AY23" s="8">
        <v>71.099999999999994</v>
      </c>
      <c r="AZ23" s="8">
        <v>72.8</v>
      </c>
    </row>
    <row r="24" spans="1:52" x14ac:dyDescent="0.25">
      <c r="A24" s="13">
        <v>2006</v>
      </c>
      <c r="B24" s="6">
        <v>74.2</v>
      </c>
      <c r="C24" s="6">
        <v>67.2</v>
      </c>
      <c r="D24" s="6">
        <v>71.599999999999994</v>
      </c>
      <c r="E24" s="6">
        <v>70.8</v>
      </c>
      <c r="F24" s="6">
        <v>60.2</v>
      </c>
      <c r="G24" s="6">
        <v>70.099999999999994</v>
      </c>
      <c r="H24" s="6">
        <v>71.099999999999994</v>
      </c>
      <c r="I24" s="6">
        <v>76.8</v>
      </c>
      <c r="J24" s="6">
        <v>45.9</v>
      </c>
      <c r="K24" s="6">
        <v>72.400000000000006</v>
      </c>
      <c r="L24" s="6">
        <v>68.5</v>
      </c>
      <c r="M24" s="6">
        <v>59.9</v>
      </c>
      <c r="N24" s="6">
        <v>75.099999999999994</v>
      </c>
      <c r="O24" s="6">
        <v>70.400000000000006</v>
      </c>
      <c r="P24" s="6">
        <v>74.2</v>
      </c>
      <c r="Q24" s="6">
        <v>74</v>
      </c>
      <c r="R24" s="6">
        <v>70</v>
      </c>
      <c r="S24" s="6">
        <v>71.7</v>
      </c>
      <c r="T24" s="6">
        <v>71.3</v>
      </c>
      <c r="U24" s="6">
        <v>75.3</v>
      </c>
      <c r="V24" s="6">
        <v>72.599999999999994</v>
      </c>
      <c r="W24" s="6">
        <v>65.2</v>
      </c>
      <c r="X24" s="6">
        <v>77.400000000000006</v>
      </c>
      <c r="Y24" s="6">
        <v>75.599999999999994</v>
      </c>
      <c r="Z24" s="6">
        <v>76.2</v>
      </c>
      <c r="AA24" s="6">
        <v>71.900000000000006</v>
      </c>
      <c r="AB24" s="6">
        <v>69.5</v>
      </c>
      <c r="AC24" s="6">
        <v>67.599999999999994</v>
      </c>
      <c r="AD24" s="6">
        <v>65.7</v>
      </c>
      <c r="AE24" s="6">
        <v>74.2</v>
      </c>
      <c r="AF24" s="6">
        <v>69</v>
      </c>
      <c r="AG24" s="6">
        <v>72</v>
      </c>
      <c r="AH24" s="6">
        <v>55.7</v>
      </c>
      <c r="AI24" s="6">
        <v>70.2</v>
      </c>
      <c r="AJ24" s="6">
        <v>68.3</v>
      </c>
      <c r="AK24" s="6">
        <v>72.099999999999994</v>
      </c>
      <c r="AL24" s="6">
        <v>71.599999999999994</v>
      </c>
      <c r="AM24" s="6">
        <v>68.099999999999994</v>
      </c>
      <c r="AN24" s="6">
        <v>73.2</v>
      </c>
      <c r="AO24" s="6">
        <v>64.599999999999994</v>
      </c>
      <c r="AP24" s="6">
        <v>74.2</v>
      </c>
      <c r="AQ24" s="6">
        <v>70.599999999999994</v>
      </c>
      <c r="AR24" s="6">
        <v>71.3</v>
      </c>
      <c r="AS24" s="6">
        <v>66</v>
      </c>
      <c r="AT24" s="6">
        <v>73.5</v>
      </c>
      <c r="AU24" s="6">
        <v>74</v>
      </c>
      <c r="AV24" s="6">
        <v>71.099999999999994</v>
      </c>
      <c r="AW24" s="6">
        <v>66.7</v>
      </c>
      <c r="AX24" s="6">
        <v>78.400000000000006</v>
      </c>
      <c r="AY24" s="6">
        <v>70.2</v>
      </c>
      <c r="AZ24" s="6">
        <v>73.7</v>
      </c>
    </row>
    <row r="25" spans="1:52" x14ac:dyDescent="0.25">
      <c r="A25" s="13">
        <v>2007</v>
      </c>
      <c r="B25" s="6">
        <v>73.3</v>
      </c>
      <c r="C25" s="6">
        <v>66.599999999999994</v>
      </c>
      <c r="D25" s="6">
        <v>70.400000000000006</v>
      </c>
      <c r="E25" s="6">
        <v>69.5</v>
      </c>
      <c r="F25" s="6">
        <v>58.3</v>
      </c>
      <c r="G25" s="6">
        <v>70.2</v>
      </c>
      <c r="H25" s="6">
        <v>70.3</v>
      </c>
      <c r="I25" s="6">
        <v>76.8</v>
      </c>
      <c r="J25" s="6">
        <v>47.2</v>
      </c>
      <c r="K25" s="6">
        <v>71.8</v>
      </c>
      <c r="L25" s="6">
        <v>67.599999999999994</v>
      </c>
      <c r="M25" s="6">
        <v>60.1</v>
      </c>
      <c r="N25" s="6">
        <v>74.5</v>
      </c>
      <c r="O25" s="6">
        <v>69.400000000000006</v>
      </c>
      <c r="P25" s="6">
        <v>73.8</v>
      </c>
      <c r="Q25" s="6">
        <v>73.7</v>
      </c>
      <c r="R25" s="6">
        <v>69.400000000000006</v>
      </c>
      <c r="S25" s="6">
        <v>72.900000000000006</v>
      </c>
      <c r="T25" s="6">
        <v>71.5</v>
      </c>
      <c r="U25" s="6">
        <v>74.3</v>
      </c>
      <c r="V25" s="6">
        <v>71.7</v>
      </c>
      <c r="W25" s="6">
        <v>64.3</v>
      </c>
      <c r="X25" s="6">
        <v>76.400000000000006</v>
      </c>
      <c r="Y25" s="6">
        <v>73.5</v>
      </c>
      <c r="Z25" s="6">
        <v>74</v>
      </c>
      <c r="AA25" s="6">
        <v>70.400000000000006</v>
      </c>
      <c r="AB25" s="6">
        <v>67.3</v>
      </c>
      <c r="AC25" s="6">
        <v>68.2</v>
      </c>
      <c r="AD25" s="6">
        <v>63.3</v>
      </c>
      <c r="AE25" s="6">
        <v>73.8</v>
      </c>
      <c r="AF25" s="6">
        <v>68.3</v>
      </c>
      <c r="AG25" s="6">
        <v>71.5</v>
      </c>
      <c r="AH25" s="6">
        <v>55.9</v>
      </c>
      <c r="AI25" s="6">
        <v>70.3</v>
      </c>
      <c r="AJ25" s="6">
        <v>66</v>
      </c>
      <c r="AK25" s="6">
        <v>71.400000000000006</v>
      </c>
      <c r="AL25" s="6">
        <v>70.3</v>
      </c>
      <c r="AM25" s="6">
        <v>65.7</v>
      </c>
      <c r="AN25" s="6">
        <v>72.900000000000006</v>
      </c>
      <c r="AO25" s="6">
        <v>64.900000000000006</v>
      </c>
      <c r="AP25" s="6">
        <v>74.099999999999994</v>
      </c>
      <c r="AQ25" s="6">
        <v>70.400000000000006</v>
      </c>
      <c r="AR25" s="6">
        <v>70.2</v>
      </c>
      <c r="AS25" s="6">
        <v>66</v>
      </c>
      <c r="AT25" s="6">
        <v>74.900000000000006</v>
      </c>
      <c r="AU25" s="6">
        <v>73.7</v>
      </c>
      <c r="AV25" s="6">
        <v>71.5</v>
      </c>
      <c r="AW25" s="6">
        <v>66.8</v>
      </c>
      <c r="AX25" s="6">
        <v>77.599999999999994</v>
      </c>
      <c r="AY25" s="6">
        <v>70.5</v>
      </c>
      <c r="AZ25" s="6">
        <v>73.2</v>
      </c>
    </row>
    <row r="26" spans="1:52" x14ac:dyDescent="0.25">
      <c r="A26" s="13">
        <v>2008</v>
      </c>
      <c r="B26" s="6">
        <v>73</v>
      </c>
      <c r="C26" s="6">
        <v>66.400000000000006</v>
      </c>
      <c r="D26" s="6">
        <v>69.099999999999994</v>
      </c>
      <c r="E26" s="6">
        <v>68.900000000000006</v>
      </c>
      <c r="F26" s="6">
        <v>57.5</v>
      </c>
      <c r="G26" s="6">
        <v>69</v>
      </c>
      <c r="H26" s="6">
        <v>70.7</v>
      </c>
      <c r="I26" s="6">
        <v>76.2</v>
      </c>
      <c r="J26" s="6">
        <v>44.1</v>
      </c>
      <c r="K26" s="6">
        <v>71.099999999999994</v>
      </c>
      <c r="L26" s="6">
        <v>68.2</v>
      </c>
      <c r="M26" s="6">
        <v>59.1</v>
      </c>
      <c r="N26" s="6">
        <v>75</v>
      </c>
      <c r="O26" s="6">
        <v>68.900000000000006</v>
      </c>
      <c r="P26" s="6">
        <v>74.400000000000006</v>
      </c>
      <c r="Q26" s="6">
        <v>74</v>
      </c>
      <c r="R26" s="6">
        <v>68.8</v>
      </c>
      <c r="S26" s="6">
        <v>72.8</v>
      </c>
      <c r="T26" s="6">
        <v>73.5</v>
      </c>
      <c r="U26" s="6">
        <v>73.900000000000006</v>
      </c>
      <c r="V26" s="6">
        <v>70.599999999999994</v>
      </c>
      <c r="W26" s="6">
        <v>65.7</v>
      </c>
      <c r="X26" s="6">
        <v>75.900000000000006</v>
      </c>
      <c r="Y26" s="6">
        <v>73.099999999999994</v>
      </c>
      <c r="Z26" s="6">
        <v>75.400000000000006</v>
      </c>
      <c r="AA26" s="6">
        <v>71.400000000000006</v>
      </c>
      <c r="AB26" s="6">
        <v>70.3</v>
      </c>
      <c r="AC26" s="6">
        <v>69.599999999999994</v>
      </c>
      <c r="AD26" s="6">
        <v>63.6</v>
      </c>
      <c r="AE26" s="6">
        <v>75</v>
      </c>
      <c r="AF26" s="6">
        <v>67.3</v>
      </c>
      <c r="AG26" s="6">
        <v>70.400000000000006</v>
      </c>
      <c r="AH26" s="6">
        <v>55</v>
      </c>
      <c r="AI26" s="6">
        <v>69.400000000000006</v>
      </c>
      <c r="AJ26" s="6">
        <v>66.599999999999994</v>
      </c>
      <c r="AK26" s="6">
        <v>70.8</v>
      </c>
      <c r="AL26" s="6">
        <v>70.400000000000006</v>
      </c>
      <c r="AM26" s="6">
        <v>66.2</v>
      </c>
      <c r="AN26" s="6">
        <v>72.599999999999994</v>
      </c>
      <c r="AO26" s="6">
        <v>64.5</v>
      </c>
      <c r="AP26" s="6">
        <v>73.900000000000006</v>
      </c>
      <c r="AQ26" s="6">
        <v>70.400000000000006</v>
      </c>
      <c r="AR26" s="6">
        <v>71.7</v>
      </c>
      <c r="AS26" s="6">
        <v>65.5</v>
      </c>
      <c r="AT26" s="6">
        <v>76.2</v>
      </c>
      <c r="AU26" s="6">
        <v>72.8</v>
      </c>
      <c r="AV26" s="6">
        <v>70.599999999999994</v>
      </c>
      <c r="AW26" s="6">
        <v>66.2</v>
      </c>
      <c r="AX26" s="6">
        <v>77.8</v>
      </c>
      <c r="AY26" s="6">
        <v>70.400000000000006</v>
      </c>
      <c r="AZ26" s="6">
        <v>73.3</v>
      </c>
    </row>
    <row r="27" spans="1:52" x14ac:dyDescent="0.25">
      <c r="A27" s="13">
        <v>2009</v>
      </c>
      <c r="B27" s="3">
        <v>74.075000000000003</v>
      </c>
      <c r="C27" s="3">
        <v>66.8</v>
      </c>
      <c r="D27" s="3">
        <v>68.95</v>
      </c>
      <c r="E27" s="3">
        <v>68.525000000000006</v>
      </c>
      <c r="F27" s="3">
        <v>56.95</v>
      </c>
      <c r="G27" s="3">
        <v>68.474999999999994</v>
      </c>
      <c r="H27" s="3">
        <v>70.525000000000006</v>
      </c>
      <c r="I27" s="3">
        <v>76.474999999999994</v>
      </c>
      <c r="J27" s="3">
        <v>44.9</v>
      </c>
      <c r="K27" s="3">
        <v>70.900000000000006</v>
      </c>
      <c r="L27" s="3">
        <v>67.375</v>
      </c>
      <c r="M27" s="3">
        <v>59.500000000000007</v>
      </c>
      <c r="N27" s="3">
        <v>75.424999999999997</v>
      </c>
      <c r="O27" s="3">
        <v>69.125</v>
      </c>
      <c r="P27" s="3">
        <v>72.025000000000006</v>
      </c>
      <c r="Q27" s="3">
        <v>72.424999999999997</v>
      </c>
      <c r="R27" s="3">
        <v>67.400000000000006</v>
      </c>
      <c r="S27" s="3">
        <v>71.200000000000017</v>
      </c>
      <c r="T27" s="3">
        <v>71.900000000000006</v>
      </c>
      <c r="U27" s="3">
        <v>74.050000000000011</v>
      </c>
      <c r="V27" s="3">
        <v>69.650000000000006</v>
      </c>
      <c r="W27" s="3">
        <v>65.125</v>
      </c>
      <c r="X27" s="3">
        <v>74.5</v>
      </c>
      <c r="Y27" s="3">
        <v>72.900000000000006</v>
      </c>
      <c r="Z27" s="3">
        <v>75.475000000000009</v>
      </c>
      <c r="AA27" s="3">
        <v>72</v>
      </c>
      <c r="AB27" s="3">
        <v>70.724999999999994</v>
      </c>
      <c r="AC27" s="3">
        <v>70.25</v>
      </c>
      <c r="AD27" s="3">
        <v>62.400000000000006</v>
      </c>
      <c r="AE27" s="3">
        <v>76.025000000000006</v>
      </c>
      <c r="AF27" s="3">
        <v>65.900000000000006</v>
      </c>
      <c r="AG27" s="3">
        <v>69.050000000000011</v>
      </c>
      <c r="AH27" s="3">
        <v>54.375000000000007</v>
      </c>
      <c r="AI27" s="3">
        <v>70.099999999999994</v>
      </c>
      <c r="AJ27" s="3">
        <v>65.7</v>
      </c>
      <c r="AK27" s="3">
        <v>69.75</v>
      </c>
      <c r="AL27" s="3">
        <v>69.599999999999994</v>
      </c>
      <c r="AM27" s="3">
        <v>68.175000000000011</v>
      </c>
      <c r="AN27" s="3">
        <v>72.199999999999989</v>
      </c>
      <c r="AO27" s="3">
        <v>62.849999999999994</v>
      </c>
      <c r="AP27" s="3">
        <v>74.375</v>
      </c>
      <c r="AQ27" s="3">
        <v>69.575000000000003</v>
      </c>
      <c r="AR27" s="3">
        <v>71.099999999999994</v>
      </c>
      <c r="AS27" s="3">
        <v>65.349999999999994</v>
      </c>
      <c r="AT27" s="3">
        <v>74.099999999999994</v>
      </c>
      <c r="AU27" s="3">
        <v>74.324999999999989</v>
      </c>
      <c r="AV27" s="3">
        <v>69.674999999999997</v>
      </c>
      <c r="AW27" s="3">
        <v>65.5</v>
      </c>
      <c r="AX27" s="3">
        <v>78.724999999999994</v>
      </c>
      <c r="AY27" s="3">
        <v>70.324999999999989</v>
      </c>
      <c r="AZ27" s="3">
        <v>73.775000000000006</v>
      </c>
    </row>
    <row r="28" spans="1:52" x14ac:dyDescent="0.25">
      <c r="A28" s="13">
        <v>2010</v>
      </c>
      <c r="B28" s="3">
        <v>73.225000000000009</v>
      </c>
      <c r="C28" s="3">
        <v>65.674999999999997</v>
      </c>
      <c r="D28" s="3">
        <v>66.625</v>
      </c>
      <c r="E28" s="3">
        <v>67.849999999999994</v>
      </c>
      <c r="F28" s="3">
        <v>56.1</v>
      </c>
      <c r="G28" s="3">
        <v>68.525000000000006</v>
      </c>
      <c r="H28" s="3">
        <v>70.800000000000011</v>
      </c>
      <c r="I28" s="3">
        <v>74.7</v>
      </c>
      <c r="J28" s="3">
        <v>45.625</v>
      </c>
      <c r="K28" s="3">
        <v>69.224999999999994</v>
      </c>
      <c r="L28" s="3">
        <v>67.099999999999994</v>
      </c>
      <c r="M28" s="3">
        <v>56.050000000000004</v>
      </c>
      <c r="N28" s="3">
        <v>72.349999999999994</v>
      </c>
      <c r="O28" s="3">
        <v>68.75</v>
      </c>
      <c r="P28" s="3">
        <v>71.2</v>
      </c>
      <c r="Q28" s="3">
        <v>71.125</v>
      </c>
      <c r="R28" s="3">
        <v>67.375</v>
      </c>
      <c r="S28" s="3">
        <v>70.275000000000006</v>
      </c>
      <c r="T28" s="3">
        <v>70.400000000000006</v>
      </c>
      <c r="U28" s="3">
        <v>73.825000000000003</v>
      </c>
      <c r="V28" s="3">
        <v>68.924999999999997</v>
      </c>
      <c r="W28" s="3">
        <v>65.375</v>
      </c>
      <c r="X28" s="3">
        <v>74.474999999999994</v>
      </c>
      <c r="Y28" s="3">
        <v>72.599999999999994</v>
      </c>
      <c r="Z28" s="3">
        <v>74.75</v>
      </c>
      <c r="AA28" s="3">
        <v>71.225000000000009</v>
      </c>
      <c r="AB28" s="3">
        <v>68.125</v>
      </c>
      <c r="AC28" s="3">
        <v>70.375</v>
      </c>
      <c r="AD28" s="3">
        <v>59.75</v>
      </c>
      <c r="AE28" s="3">
        <v>74.875</v>
      </c>
      <c r="AF28" s="3">
        <v>66.5</v>
      </c>
      <c r="AG28" s="3">
        <v>68.625</v>
      </c>
      <c r="AH28" s="3">
        <v>54.45</v>
      </c>
      <c r="AI28" s="3">
        <v>69.474999999999994</v>
      </c>
      <c r="AJ28" s="3">
        <v>67.125</v>
      </c>
      <c r="AK28" s="3">
        <v>69.75</v>
      </c>
      <c r="AL28" s="3">
        <v>69.150000000000006</v>
      </c>
      <c r="AM28" s="3">
        <v>66.25</v>
      </c>
      <c r="AN28" s="3">
        <v>72.150000000000006</v>
      </c>
      <c r="AO28" s="3">
        <v>62.8</v>
      </c>
      <c r="AP28" s="3">
        <v>74.8</v>
      </c>
      <c r="AQ28" s="3">
        <v>70.650000000000006</v>
      </c>
      <c r="AR28" s="3">
        <v>71.025000000000006</v>
      </c>
      <c r="AS28" s="3">
        <v>65.349999999999994</v>
      </c>
      <c r="AT28" s="3">
        <v>72.474999999999994</v>
      </c>
      <c r="AU28" s="3">
        <v>73.625</v>
      </c>
      <c r="AV28" s="3">
        <v>68.724999999999994</v>
      </c>
      <c r="AW28" s="3">
        <v>64.45</v>
      </c>
      <c r="AX28" s="3">
        <v>79</v>
      </c>
      <c r="AY28" s="3">
        <v>70.95</v>
      </c>
      <c r="AZ28" s="3">
        <v>73.424999999999997</v>
      </c>
    </row>
    <row r="29" spans="1:52" x14ac:dyDescent="0.25">
      <c r="A29" s="13">
        <v>2011</v>
      </c>
      <c r="B29" s="3">
        <v>72.95</v>
      </c>
      <c r="C29" s="3">
        <v>64.349999999999994</v>
      </c>
      <c r="D29" s="3">
        <v>66</v>
      </c>
      <c r="E29" s="3">
        <v>67.525000000000006</v>
      </c>
      <c r="F29" s="3">
        <v>55.3</v>
      </c>
      <c r="G29" s="3">
        <v>65.875</v>
      </c>
      <c r="H29" s="3">
        <v>70.625</v>
      </c>
      <c r="I29" s="3">
        <v>74.150000000000006</v>
      </c>
      <c r="J29" s="3">
        <v>44.825000000000003</v>
      </c>
      <c r="K29" s="3">
        <v>68.975000000000009</v>
      </c>
      <c r="L29" s="3">
        <v>66.225000000000009</v>
      </c>
      <c r="M29" s="3">
        <v>55.449999999999996</v>
      </c>
      <c r="N29" s="3">
        <v>72.45</v>
      </c>
      <c r="O29" s="3">
        <v>68.400000000000006</v>
      </c>
      <c r="P29" s="3">
        <v>72.150000000000006</v>
      </c>
      <c r="Q29" s="3">
        <v>71.199999999999989</v>
      </c>
      <c r="R29" s="3">
        <v>65.400000000000006</v>
      </c>
      <c r="S29" s="3">
        <v>69.100000000000009</v>
      </c>
      <c r="T29" s="3">
        <v>70.099999999999994</v>
      </c>
      <c r="U29" s="3">
        <v>73.900000000000006</v>
      </c>
      <c r="V29" s="3">
        <v>69.699999999999989</v>
      </c>
      <c r="W29" s="3">
        <v>65.3</v>
      </c>
      <c r="X29" s="3">
        <v>74.074999999999989</v>
      </c>
      <c r="Y29" s="3">
        <v>71.275000000000006</v>
      </c>
      <c r="Z29" s="3">
        <v>74.849999999999994</v>
      </c>
      <c r="AA29" s="3">
        <v>71.150000000000006</v>
      </c>
      <c r="AB29" s="3">
        <v>68.375</v>
      </c>
      <c r="AC29" s="3">
        <v>68.974999999999994</v>
      </c>
      <c r="AD29" s="3">
        <v>56.225000000000001</v>
      </c>
      <c r="AE29" s="3">
        <v>74.125</v>
      </c>
      <c r="AF29" s="3">
        <v>66.375</v>
      </c>
      <c r="AG29" s="3">
        <v>69.150000000000006</v>
      </c>
      <c r="AH29" s="3">
        <v>53.599999999999994</v>
      </c>
      <c r="AI29" s="3">
        <v>68.324999999999989</v>
      </c>
      <c r="AJ29" s="3">
        <v>68.325000000000003</v>
      </c>
      <c r="AK29" s="3">
        <v>68.899999999999991</v>
      </c>
      <c r="AL29" s="3">
        <v>69.424999999999997</v>
      </c>
      <c r="AM29" s="3">
        <v>66.424999999999997</v>
      </c>
      <c r="AN29" s="3">
        <v>71.150000000000006</v>
      </c>
      <c r="AO29" s="3">
        <v>63.400000000000006</v>
      </c>
      <c r="AP29" s="3">
        <v>74.25</v>
      </c>
      <c r="AQ29" s="3">
        <v>69.324999999999989</v>
      </c>
      <c r="AR29" s="3">
        <v>69.25</v>
      </c>
      <c r="AS29" s="3">
        <v>64.325000000000003</v>
      </c>
      <c r="AT29" s="3">
        <v>71.400000000000006</v>
      </c>
      <c r="AU29" s="3">
        <v>74.599999999999994</v>
      </c>
      <c r="AV29" s="3">
        <v>67.849999999999994</v>
      </c>
      <c r="AW29" s="3">
        <v>64.2</v>
      </c>
      <c r="AX29" s="3">
        <v>78.724999999999994</v>
      </c>
      <c r="AY29" s="3">
        <v>68.5</v>
      </c>
      <c r="AZ29" s="3">
        <v>71.075000000000003</v>
      </c>
    </row>
    <row r="30" spans="1:52" x14ac:dyDescent="0.25">
      <c r="A30" s="13">
        <v>2012</v>
      </c>
      <c r="B30" s="3">
        <v>71.949999999999989</v>
      </c>
      <c r="C30" s="3">
        <v>63.724999999999994</v>
      </c>
      <c r="D30" s="3">
        <v>65.275000000000006</v>
      </c>
      <c r="E30" s="3">
        <v>66</v>
      </c>
      <c r="F30" s="3">
        <v>54.524999999999999</v>
      </c>
      <c r="G30" s="3">
        <v>65.3</v>
      </c>
      <c r="H30" s="3">
        <v>68.825000000000003</v>
      </c>
      <c r="I30" s="3">
        <v>73.45</v>
      </c>
      <c r="J30" s="3">
        <v>44.974999999999994</v>
      </c>
      <c r="K30" s="3">
        <v>67.024999999999991</v>
      </c>
      <c r="L30" s="3">
        <v>64.325000000000003</v>
      </c>
      <c r="M30" s="3">
        <v>57.224999999999994</v>
      </c>
      <c r="N30" s="3">
        <v>73.025000000000006</v>
      </c>
      <c r="O30" s="3">
        <v>66.849999999999994</v>
      </c>
      <c r="P30" s="3">
        <v>72.125</v>
      </c>
      <c r="Q30" s="3">
        <v>70.175000000000011</v>
      </c>
      <c r="R30" s="3">
        <v>63.199999999999996</v>
      </c>
      <c r="S30" s="3">
        <v>68.724999999999994</v>
      </c>
      <c r="T30" s="3">
        <v>68.774999999999991</v>
      </c>
      <c r="U30" s="3">
        <v>74.125</v>
      </c>
      <c r="V30" s="3">
        <v>68.474999999999994</v>
      </c>
      <c r="W30" s="3">
        <v>65.825000000000003</v>
      </c>
      <c r="X30" s="3">
        <v>74.8</v>
      </c>
      <c r="Y30" s="3">
        <v>72.025000000000006</v>
      </c>
      <c r="Z30" s="3">
        <v>74.199999999999989</v>
      </c>
      <c r="AA30" s="3">
        <v>70.75</v>
      </c>
      <c r="AB30" s="3">
        <v>67.849999999999994</v>
      </c>
      <c r="AC30" s="3">
        <v>69.349999999999994</v>
      </c>
      <c r="AD30" s="3">
        <v>55.75</v>
      </c>
      <c r="AE30" s="3">
        <v>74.75</v>
      </c>
      <c r="AF30" s="3">
        <v>66.550000000000011</v>
      </c>
      <c r="AG30" s="3">
        <v>66.775000000000006</v>
      </c>
      <c r="AH30" s="3">
        <v>53.574999999999996</v>
      </c>
      <c r="AI30" s="3">
        <v>67.174999999999997</v>
      </c>
      <c r="AJ30" s="3">
        <v>66.199999999999989</v>
      </c>
      <c r="AK30" s="3">
        <v>67.825000000000003</v>
      </c>
      <c r="AL30" s="3">
        <v>68.775000000000006</v>
      </c>
      <c r="AM30" s="3">
        <v>66.099999999999994</v>
      </c>
      <c r="AN30" s="3">
        <v>71</v>
      </c>
      <c r="AO30" s="3">
        <v>62.075000000000003</v>
      </c>
      <c r="AP30" s="3">
        <v>71.525000000000006</v>
      </c>
      <c r="AQ30" s="3">
        <v>69.150000000000006</v>
      </c>
      <c r="AR30" s="3">
        <v>67.949999999999989</v>
      </c>
      <c r="AS30" s="3">
        <v>64.3</v>
      </c>
      <c r="AT30" s="3">
        <v>71.125</v>
      </c>
      <c r="AU30" s="3">
        <v>73.349999999999994</v>
      </c>
      <c r="AV30" s="3">
        <v>67.824999999999989</v>
      </c>
      <c r="AW30" s="3">
        <v>63.5</v>
      </c>
      <c r="AX30" s="3">
        <v>75.775000000000006</v>
      </c>
      <c r="AY30" s="3">
        <v>67.525000000000006</v>
      </c>
      <c r="AZ30" s="3">
        <v>70.325000000000003</v>
      </c>
    </row>
    <row r="31" spans="1:52" x14ac:dyDescent="0.25">
      <c r="A31" s="13">
        <v>2013</v>
      </c>
      <c r="B31" s="3">
        <v>72.724999999999994</v>
      </c>
      <c r="C31" s="3">
        <v>64.575000000000003</v>
      </c>
      <c r="D31" s="3">
        <v>65.150000000000006</v>
      </c>
      <c r="E31" s="3">
        <v>65.375</v>
      </c>
      <c r="F31" s="3">
        <v>54.3</v>
      </c>
      <c r="G31" s="3">
        <v>64.45</v>
      </c>
      <c r="H31" s="3">
        <v>68.449999999999989</v>
      </c>
      <c r="I31" s="3">
        <v>74.149999999999991</v>
      </c>
      <c r="J31" s="3">
        <v>44.575000000000003</v>
      </c>
      <c r="K31" s="3">
        <v>66.150000000000006</v>
      </c>
      <c r="L31" s="3">
        <v>64.224999999999994</v>
      </c>
      <c r="M31" s="3">
        <v>57.349999999999994</v>
      </c>
      <c r="N31" s="3">
        <v>71.55</v>
      </c>
      <c r="O31" s="3">
        <v>67.174999999999997</v>
      </c>
      <c r="P31" s="3">
        <v>71.7</v>
      </c>
      <c r="Q31" s="3">
        <v>69.824999999999989</v>
      </c>
      <c r="R31" s="3">
        <v>63.5</v>
      </c>
      <c r="S31" s="3">
        <v>67.5</v>
      </c>
      <c r="T31" s="3">
        <v>67.825000000000003</v>
      </c>
      <c r="U31" s="3">
        <v>73.5</v>
      </c>
      <c r="V31" s="3">
        <v>66.900000000000006</v>
      </c>
      <c r="W31" s="3">
        <v>65.274999999999991</v>
      </c>
      <c r="X31" s="3">
        <v>73.849999999999994</v>
      </c>
      <c r="Y31" s="3">
        <v>73.400000000000006</v>
      </c>
      <c r="Z31" s="3">
        <v>74.224999999999994</v>
      </c>
      <c r="AA31" s="3">
        <v>71.325000000000003</v>
      </c>
      <c r="AB31" s="3">
        <v>67.45</v>
      </c>
      <c r="AC31" s="3">
        <v>68.175000000000011</v>
      </c>
      <c r="AD31" s="3">
        <v>56.024999999999999</v>
      </c>
      <c r="AE31" s="3">
        <v>74.125</v>
      </c>
      <c r="AF31" s="3">
        <v>64.949999999999989</v>
      </c>
      <c r="AG31" s="3">
        <v>67.349999999999994</v>
      </c>
      <c r="AH31" s="3">
        <v>53.024999999999999</v>
      </c>
      <c r="AI31" s="3">
        <v>67.375</v>
      </c>
      <c r="AJ31" s="3">
        <v>68</v>
      </c>
      <c r="AK31" s="3">
        <v>67.875</v>
      </c>
      <c r="AL31" s="3">
        <v>69.900000000000006</v>
      </c>
      <c r="AM31" s="3">
        <v>64.224999999999994</v>
      </c>
      <c r="AN31" s="3">
        <v>71.5</v>
      </c>
      <c r="AO31" s="3">
        <v>61.525000000000006</v>
      </c>
      <c r="AP31" s="3">
        <v>72.424999999999997</v>
      </c>
      <c r="AQ31" s="3">
        <v>67.800000000000011</v>
      </c>
      <c r="AR31" s="3">
        <v>66.8</v>
      </c>
      <c r="AS31" s="3">
        <v>63.25</v>
      </c>
      <c r="AT31" s="3">
        <v>70.875</v>
      </c>
      <c r="AU31" s="3">
        <v>72.974999999999994</v>
      </c>
      <c r="AV31" s="3">
        <v>68.125</v>
      </c>
      <c r="AW31" s="3">
        <v>62.724999999999994</v>
      </c>
      <c r="AX31" s="3">
        <v>76.775000000000006</v>
      </c>
      <c r="AY31" s="3">
        <v>68.5</v>
      </c>
      <c r="AZ31" s="3">
        <v>70.55</v>
      </c>
    </row>
    <row r="32" spans="1:52" x14ac:dyDescent="0.25">
      <c r="A32" s="13">
        <v>2014</v>
      </c>
      <c r="B32" s="3">
        <v>72.125</v>
      </c>
      <c r="C32" s="3">
        <v>64.925000000000011</v>
      </c>
      <c r="D32" s="3">
        <v>63.5</v>
      </c>
      <c r="E32" s="3">
        <v>65.449999999999989</v>
      </c>
      <c r="F32" s="3">
        <v>54.224999999999994</v>
      </c>
      <c r="G32" s="3">
        <v>65</v>
      </c>
      <c r="H32" s="3">
        <v>67.375</v>
      </c>
      <c r="I32" s="3">
        <v>74.3</v>
      </c>
      <c r="J32" s="3">
        <v>41.525000000000006</v>
      </c>
      <c r="K32" s="3">
        <v>64.849999999999994</v>
      </c>
      <c r="L32" s="3">
        <v>62.949999999999996</v>
      </c>
      <c r="M32" s="3">
        <v>58.449999999999996</v>
      </c>
      <c r="N32" s="3">
        <v>69.550000000000011</v>
      </c>
      <c r="O32" s="3">
        <v>66.424999999999997</v>
      </c>
      <c r="P32" s="3">
        <v>70.099999999999994</v>
      </c>
      <c r="Q32" s="3">
        <v>69.424999999999997</v>
      </c>
      <c r="R32" s="3">
        <v>64.7</v>
      </c>
      <c r="S32" s="3">
        <v>67.625</v>
      </c>
      <c r="T32" s="3">
        <v>65.300000000000011</v>
      </c>
      <c r="U32" s="3">
        <v>71.024999999999991</v>
      </c>
      <c r="V32" s="3">
        <v>66.224999999999994</v>
      </c>
      <c r="W32" s="3">
        <v>63</v>
      </c>
      <c r="X32" s="3">
        <v>73.875</v>
      </c>
      <c r="Y32" s="3">
        <v>71.424999999999997</v>
      </c>
      <c r="Z32" s="3">
        <v>73.224999999999994</v>
      </c>
      <c r="AA32" s="3">
        <v>70.525000000000006</v>
      </c>
      <c r="AB32" s="3">
        <v>66.875</v>
      </c>
      <c r="AC32" s="3">
        <v>66.75</v>
      </c>
      <c r="AD32" s="3">
        <v>55.924999999999997</v>
      </c>
      <c r="AE32" s="3">
        <v>72.199999999999989</v>
      </c>
      <c r="AF32" s="3">
        <v>65.150000000000006</v>
      </c>
      <c r="AG32" s="3">
        <v>66.324999999999989</v>
      </c>
      <c r="AH32" s="3">
        <v>52.924999999999997</v>
      </c>
      <c r="AI32" s="3">
        <v>66.425000000000011</v>
      </c>
      <c r="AJ32" s="3">
        <v>64.600000000000009</v>
      </c>
      <c r="AK32" s="3">
        <v>67.375</v>
      </c>
      <c r="AL32" s="3">
        <v>69.3</v>
      </c>
      <c r="AM32" s="3">
        <v>62.849999999999994</v>
      </c>
      <c r="AN32" s="3">
        <v>69.675000000000011</v>
      </c>
      <c r="AO32" s="3">
        <v>61.875</v>
      </c>
      <c r="AP32" s="3">
        <v>72.975000000000009</v>
      </c>
      <c r="AQ32" s="3">
        <v>69.225000000000009</v>
      </c>
      <c r="AR32" s="3">
        <v>66.75</v>
      </c>
      <c r="AS32" s="3">
        <v>62.225000000000001</v>
      </c>
      <c r="AT32" s="3">
        <v>70.875</v>
      </c>
      <c r="AU32" s="3">
        <v>73.5</v>
      </c>
      <c r="AV32" s="3">
        <v>68.724999999999994</v>
      </c>
      <c r="AW32" s="3">
        <v>63.624999999999993</v>
      </c>
      <c r="AX32" s="3">
        <v>75.574999999999989</v>
      </c>
      <c r="AY32" s="3">
        <v>67.824999999999989</v>
      </c>
      <c r="AZ32" s="3">
        <v>70.8</v>
      </c>
    </row>
    <row r="62" spans="1:1" x14ac:dyDescent="0.25">
      <c r="A62"/>
    </row>
    <row r="63" spans="1:1" x14ac:dyDescent="0.25">
      <c r="A63"/>
    </row>
    <row r="64" spans="1:1" x14ac:dyDescent="0.25">
      <c r="A64"/>
    </row>
    <row r="93" spans="1:1" x14ac:dyDescent="0.25">
      <c r="A93"/>
    </row>
    <row r="94" spans="1:1" x14ac:dyDescent="0.25">
      <c r="A94"/>
    </row>
    <row r="95" spans="1:1" x14ac:dyDescent="0.25">
      <c r="A95"/>
    </row>
    <row r="96" spans="1:1" x14ac:dyDescent="0.25">
      <c r="A96"/>
    </row>
    <row r="127" spans="1:1" x14ac:dyDescent="0.25">
      <c r="A127"/>
    </row>
    <row r="128" spans="1:1" x14ac:dyDescent="0.25">
      <c r="A128"/>
    </row>
    <row r="156" spans="1:1" x14ac:dyDescent="0.25">
      <c r="A156"/>
    </row>
    <row r="157" spans="1:1" x14ac:dyDescent="0.25">
      <c r="A157"/>
    </row>
    <row r="158" spans="1:1" x14ac:dyDescent="0.25">
      <c r="A158"/>
    </row>
    <row r="159" spans="1:1" x14ac:dyDescent="0.25">
      <c r="A159"/>
    </row>
    <row r="160" spans="1:1" x14ac:dyDescent="0.25">
      <c r="A160"/>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224" spans="1:1" x14ac:dyDescent="0.25">
      <c r="A224"/>
    </row>
    <row r="255" spans="1:1" x14ac:dyDescent="0.25">
      <c r="A255"/>
    </row>
    <row r="256" spans="1:1" x14ac:dyDescent="0.25">
      <c r="A256"/>
    </row>
    <row r="287" spans="1:1" x14ac:dyDescent="0.25">
      <c r="A287"/>
    </row>
    <row r="288" spans="1:1" x14ac:dyDescent="0.25">
      <c r="A288"/>
    </row>
    <row r="320" spans="1:1" x14ac:dyDescent="0.25">
      <c r="A320"/>
    </row>
    <row r="350" spans="1:1" x14ac:dyDescent="0.25">
      <c r="A350"/>
    </row>
    <row r="351" spans="1:1" x14ac:dyDescent="0.25">
      <c r="A351"/>
    </row>
    <row r="352" spans="1:1" x14ac:dyDescent="0.25">
      <c r="A352"/>
    </row>
    <row r="384" spans="1:1" x14ac:dyDescent="0.25">
      <c r="A384"/>
    </row>
    <row r="412" spans="1:1" x14ac:dyDescent="0.25">
      <c r="A412"/>
    </row>
    <row r="413" spans="1:1" x14ac:dyDescent="0.25">
      <c r="A413"/>
    </row>
    <row r="414" spans="1:1" x14ac:dyDescent="0.25">
      <c r="A414"/>
    </row>
    <row r="415" spans="1:1" x14ac:dyDescent="0.25">
      <c r="A415"/>
    </row>
    <row r="416" spans="1:1" x14ac:dyDescent="0.25">
      <c r="A416"/>
    </row>
    <row r="448" spans="1:1" x14ac:dyDescent="0.25">
      <c r="A448"/>
    </row>
    <row r="478" spans="1:1" x14ac:dyDescent="0.25">
      <c r="A478"/>
    </row>
    <row r="479" spans="1:1" x14ac:dyDescent="0.25">
      <c r="A479"/>
    </row>
    <row r="480" spans="1:1" x14ac:dyDescent="0.25">
      <c r="A480"/>
    </row>
    <row r="509" spans="1:1" x14ac:dyDescent="0.25">
      <c r="A509"/>
    </row>
    <row r="510" spans="1:1" x14ac:dyDescent="0.25">
      <c r="A510"/>
    </row>
    <row r="511" spans="1:1" x14ac:dyDescent="0.25">
      <c r="A511"/>
    </row>
    <row r="512" spans="1:1" x14ac:dyDescent="0.25">
      <c r="A512"/>
    </row>
    <row r="542" spans="1:1" x14ac:dyDescent="0.25">
      <c r="A542"/>
    </row>
    <row r="543" spans="1:1" x14ac:dyDescent="0.25">
      <c r="A543"/>
    </row>
    <row r="544" spans="1:1" x14ac:dyDescent="0.25">
      <c r="A544"/>
    </row>
    <row r="573" spans="1:1" x14ac:dyDescent="0.25">
      <c r="A573"/>
    </row>
    <row r="574" spans="1:1" x14ac:dyDescent="0.25">
      <c r="A574"/>
    </row>
    <row r="575" spans="1:1" x14ac:dyDescent="0.25">
      <c r="A575"/>
    </row>
    <row r="576" spans="1:1" x14ac:dyDescent="0.25">
      <c r="A576"/>
    </row>
    <row r="608" spans="1:1" x14ac:dyDescent="0.25">
      <c r="A608"/>
    </row>
    <row r="639" spans="1:1" x14ac:dyDescent="0.25">
      <c r="A639"/>
    </row>
    <row r="640" spans="1:1" x14ac:dyDescent="0.25">
      <c r="A640"/>
    </row>
    <row r="667" spans="1:1" x14ac:dyDescent="0.25">
      <c r="A667"/>
    </row>
    <row r="668" spans="1:1" x14ac:dyDescent="0.25">
      <c r="A668"/>
    </row>
    <row r="669" spans="1:1" x14ac:dyDescent="0.25">
      <c r="A669"/>
    </row>
    <row r="670" spans="1:1" x14ac:dyDescent="0.25">
      <c r="A670"/>
    </row>
    <row r="671" spans="1:1" x14ac:dyDescent="0.25">
      <c r="A671"/>
    </row>
    <row r="672" spans="1:1" x14ac:dyDescent="0.25">
      <c r="A672"/>
    </row>
    <row r="703" spans="1:1" x14ac:dyDescent="0.25">
      <c r="A703"/>
    </row>
    <row r="704" spans="1:1" x14ac:dyDescent="0.25">
      <c r="A704"/>
    </row>
    <row r="731" spans="1:1" x14ac:dyDescent="0.25">
      <c r="A731"/>
    </row>
    <row r="732" spans="1:1" x14ac:dyDescent="0.25">
      <c r="A732"/>
    </row>
    <row r="733" spans="1:1" x14ac:dyDescent="0.25">
      <c r="A733"/>
    </row>
    <row r="734" spans="1:1" x14ac:dyDescent="0.25">
      <c r="A734"/>
    </row>
    <row r="735" spans="1:1" x14ac:dyDescent="0.25">
      <c r="A735"/>
    </row>
    <row r="736" spans="1:1" x14ac:dyDescent="0.25">
      <c r="A736"/>
    </row>
    <row r="764" spans="1:1" x14ac:dyDescent="0.25">
      <c r="A764"/>
    </row>
    <row r="765" spans="1:1" x14ac:dyDescent="0.25">
      <c r="A765"/>
    </row>
    <row r="766" spans="1:1" x14ac:dyDescent="0.25">
      <c r="A766"/>
    </row>
    <row r="767" spans="1:1" x14ac:dyDescent="0.25">
      <c r="A767"/>
    </row>
    <row r="768" spans="1:1" x14ac:dyDescent="0.25">
      <c r="A768"/>
    </row>
    <row r="793" spans="1:1" x14ac:dyDescent="0.25">
      <c r="A793"/>
    </row>
    <row r="794" spans="1:1" x14ac:dyDescent="0.25">
      <c r="A794"/>
    </row>
    <row r="795" spans="1:1" x14ac:dyDescent="0.25">
      <c r="A795"/>
    </row>
    <row r="796" spans="1:1" x14ac:dyDescent="0.25">
      <c r="A796"/>
    </row>
    <row r="797" spans="1:1" x14ac:dyDescent="0.25">
      <c r="A797"/>
    </row>
    <row r="798" spans="1:1" x14ac:dyDescent="0.25">
      <c r="A798"/>
    </row>
    <row r="799" spans="1:1" x14ac:dyDescent="0.25">
      <c r="A799"/>
    </row>
    <row r="800" spans="1:1" x14ac:dyDescent="0.25">
      <c r="A800"/>
    </row>
    <row r="829" spans="1:1" x14ac:dyDescent="0.25">
      <c r="A829"/>
    </row>
    <row r="830" spans="1:1" x14ac:dyDescent="0.25">
      <c r="A830"/>
    </row>
    <row r="831" spans="1:1" x14ac:dyDescent="0.25">
      <c r="A831"/>
    </row>
    <row r="832" spans="1:1" x14ac:dyDescent="0.25">
      <c r="A832"/>
    </row>
    <row r="864" spans="1:1" x14ac:dyDescent="0.25">
      <c r="A864"/>
    </row>
    <row r="896" spans="1:1" x14ac:dyDescent="0.25">
      <c r="A896"/>
    </row>
    <row r="926" spans="1:1" x14ac:dyDescent="0.25">
      <c r="A926"/>
    </row>
    <row r="927" spans="1:1" x14ac:dyDescent="0.25">
      <c r="A927"/>
    </row>
    <row r="928" spans="1:1" x14ac:dyDescent="0.25">
      <c r="A928"/>
    </row>
    <row r="956" spans="1:1" x14ac:dyDescent="0.25">
      <c r="A956"/>
    </row>
    <row r="957" spans="1:1" x14ac:dyDescent="0.25">
      <c r="A957"/>
    </row>
    <row r="958" spans="1:1" x14ac:dyDescent="0.25">
      <c r="A958"/>
    </row>
    <row r="959" spans="1:1" x14ac:dyDescent="0.25">
      <c r="A959"/>
    </row>
    <row r="960" spans="1:1" x14ac:dyDescent="0.25">
      <c r="A960"/>
    </row>
    <row r="990" spans="1:1" x14ac:dyDescent="0.25">
      <c r="A990"/>
    </row>
    <row r="991" spans="1:1" x14ac:dyDescent="0.25">
      <c r="A991"/>
    </row>
    <row r="992" spans="1:1" x14ac:dyDescent="0.25">
      <c r="A992"/>
    </row>
    <row r="1019" spans="1:1" x14ac:dyDescent="0.25">
      <c r="A1019"/>
    </row>
    <row r="1020" spans="1:1" x14ac:dyDescent="0.25">
      <c r="A1020"/>
    </row>
    <row r="1021" spans="1:1" x14ac:dyDescent="0.25">
      <c r="A1021"/>
    </row>
    <row r="1022" spans="1:1" x14ac:dyDescent="0.25">
      <c r="A1022"/>
    </row>
    <row r="1023" spans="1:1" x14ac:dyDescent="0.25">
      <c r="A1023"/>
    </row>
    <row r="1024" spans="1:1" x14ac:dyDescent="0.25">
      <c r="A1024"/>
    </row>
    <row r="1056" spans="1:1" x14ac:dyDescent="0.25">
      <c r="A1056"/>
    </row>
    <row r="1082" spans="1:1" x14ac:dyDescent="0.25">
      <c r="A1082"/>
    </row>
    <row r="1083" spans="1:1" x14ac:dyDescent="0.25">
      <c r="A1083"/>
    </row>
    <row r="1084" spans="1:1" x14ac:dyDescent="0.25">
      <c r="A1084"/>
    </row>
    <row r="1085" spans="1:1" x14ac:dyDescent="0.25">
      <c r="A1085"/>
    </row>
    <row r="1086" spans="1:1" x14ac:dyDescent="0.25">
      <c r="A1086"/>
    </row>
    <row r="1087" spans="1:1" x14ac:dyDescent="0.25">
      <c r="A1087"/>
    </row>
    <row r="1088" spans="1:1" x14ac:dyDescent="0.25">
      <c r="A1088"/>
    </row>
    <row r="1115" spans="1:1" x14ac:dyDescent="0.25">
      <c r="A1115"/>
    </row>
    <row r="1116" spans="1:1" x14ac:dyDescent="0.25">
      <c r="A1116"/>
    </row>
    <row r="1117" spans="1:1" x14ac:dyDescent="0.25">
      <c r="A1117"/>
    </row>
    <row r="1118" spans="1:1" x14ac:dyDescent="0.25">
      <c r="A1118"/>
    </row>
    <row r="1119" spans="1:1" x14ac:dyDescent="0.25">
      <c r="A1119"/>
    </row>
    <row r="1120" spans="1:1" x14ac:dyDescent="0.25">
      <c r="A1120"/>
    </row>
    <row r="1151" spans="1:1" x14ac:dyDescent="0.25">
      <c r="A1151"/>
    </row>
    <row r="1152" spans="1:1" x14ac:dyDescent="0.25">
      <c r="A1152"/>
    </row>
    <row r="1179" spans="1:1" x14ac:dyDescent="0.25">
      <c r="A1179"/>
    </row>
    <row r="1180" spans="1:1" x14ac:dyDescent="0.25">
      <c r="A1180"/>
    </row>
    <row r="1181" spans="1:1" x14ac:dyDescent="0.25">
      <c r="A1181"/>
    </row>
    <row r="1182" spans="1:1" x14ac:dyDescent="0.25">
      <c r="A1182"/>
    </row>
    <row r="1183" spans="1:1" x14ac:dyDescent="0.25">
      <c r="A1183"/>
    </row>
    <row r="1184" spans="1:1" x14ac:dyDescent="0.25">
      <c r="A1184"/>
    </row>
    <row r="1211" spans="1:1" x14ac:dyDescent="0.25">
      <c r="A1211"/>
    </row>
    <row r="1212" spans="1:1" x14ac:dyDescent="0.25">
      <c r="A1212"/>
    </row>
    <row r="1213" spans="1:1" x14ac:dyDescent="0.25">
      <c r="A1213"/>
    </row>
    <row r="1214" spans="1:1" x14ac:dyDescent="0.25">
      <c r="A1214"/>
    </row>
    <row r="1215" spans="1:1" x14ac:dyDescent="0.25">
      <c r="A1215"/>
    </row>
    <row r="1216" spans="1:1" x14ac:dyDescent="0.25">
      <c r="A1216"/>
    </row>
    <row r="1245" spans="1:1" x14ac:dyDescent="0.25">
      <c r="A1245"/>
    </row>
    <row r="1246" spans="1:1" x14ac:dyDescent="0.25">
      <c r="A1246"/>
    </row>
    <row r="1247" spans="1:1" x14ac:dyDescent="0.25">
      <c r="A1247"/>
    </row>
    <row r="1248" spans="1:1" x14ac:dyDescent="0.25">
      <c r="A1248"/>
    </row>
    <row r="1277" spans="1:1" x14ac:dyDescent="0.25">
      <c r="A1277"/>
    </row>
    <row r="1278" spans="1:1" x14ac:dyDescent="0.25">
      <c r="A1278"/>
    </row>
    <row r="1279" spans="1:1" x14ac:dyDescent="0.25">
      <c r="A1279"/>
    </row>
    <row r="1280" spans="1:1" x14ac:dyDescent="0.25">
      <c r="A1280"/>
    </row>
    <row r="1312" spans="1:1" x14ac:dyDescent="0.25">
      <c r="A1312"/>
    </row>
    <row r="1341" spans="1:1" x14ac:dyDescent="0.25">
      <c r="A1341"/>
    </row>
    <row r="1342" spans="1:1" x14ac:dyDescent="0.25">
      <c r="A1342"/>
    </row>
    <row r="1343" spans="1:1" x14ac:dyDescent="0.25">
      <c r="A1343"/>
    </row>
    <row r="1344" spans="1:1" x14ac:dyDescent="0.25">
      <c r="A1344"/>
    </row>
    <row r="1373" spans="1:1" x14ac:dyDescent="0.25">
      <c r="A1373"/>
    </row>
    <row r="1374" spans="1:1" x14ac:dyDescent="0.25">
      <c r="A1374"/>
    </row>
    <row r="1375" spans="1:1" x14ac:dyDescent="0.25">
      <c r="A1375"/>
    </row>
    <row r="1376" spans="1:1" x14ac:dyDescent="0.25">
      <c r="A1376"/>
    </row>
    <row r="1405" spans="1:1" x14ac:dyDescent="0.25">
      <c r="A1405"/>
    </row>
    <row r="1406" spans="1:1" x14ac:dyDescent="0.25">
      <c r="A1406"/>
    </row>
    <row r="1407" spans="1:1" x14ac:dyDescent="0.25">
      <c r="A1407"/>
    </row>
    <row r="1408" spans="1:1" x14ac:dyDescent="0.25">
      <c r="A1408"/>
    </row>
    <row r="1435" spans="1:1" x14ac:dyDescent="0.25">
      <c r="A1435"/>
    </row>
    <row r="1436" spans="1:1" x14ac:dyDescent="0.25">
      <c r="A1436"/>
    </row>
    <row r="1437" spans="1:1" x14ac:dyDescent="0.25">
      <c r="A1437"/>
    </row>
    <row r="1438" spans="1:1" x14ac:dyDescent="0.25">
      <c r="A1438"/>
    </row>
    <row r="1439" spans="1:1" x14ac:dyDescent="0.25">
      <c r="A1439"/>
    </row>
    <row r="1440" spans="1:1" x14ac:dyDescent="0.25">
      <c r="A1440"/>
    </row>
    <row r="1469" spans="1:1" x14ac:dyDescent="0.25">
      <c r="A1469"/>
    </row>
    <row r="1470" spans="1:1" x14ac:dyDescent="0.25">
      <c r="A1470"/>
    </row>
    <row r="1471" spans="1:1" x14ac:dyDescent="0.25">
      <c r="A1471"/>
    </row>
    <row r="1472" spans="1:1" x14ac:dyDescent="0.25">
      <c r="A1472"/>
    </row>
    <row r="1499" spans="1:1" x14ac:dyDescent="0.25">
      <c r="A1499"/>
    </row>
    <row r="1500" spans="1:1" x14ac:dyDescent="0.25">
      <c r="A1500"/>
    </row>
    <row r="1501" spans="1:1" x14ac:dyDescent="0.25">
      <c r="A1501"/>
    </row>
    <row r="1502" spans="1:1" x14ac:dyDescent="0.25">
      <c r="A1502"/>
    </row>
    <row r="1503" spans="1:1" x14ac:dyDescent="0.25">
      <c r="A1503"/>
    </row>
    <row r="1504" spans="1:1" x14ac:dyDescent="0.25">
      <c r="A1504"/>
    </row>
    <row r="1532" spans="1:1" x14ac:dyDescent="0.25">
      <c r="A1532"/>
    </row>
    <row r="1533" spans="1:1" x14ac:dyDescent="0.25">
      <c r="A1533"/>
    </row>
    <row r="1534" spans="1:1" x14ac:dyDescent="0.25">
      <c r="A1534"/>
    </row>
    <row r="1535" spans="1:1" x14ac:dyDescent="0.25">
      <c r="A1535"/>
    </row>
    <row r="1536" spans="1:1" x14ac:dyDescent="0.25">
      <c r="A1536"/>
    </row>
    <row r="1564" spans="1:1" x14ac:dyDescent="0.25">
      <c r="A1564"/>
    </row>
    <row r="1565" spans="1:1" x14ac:dyDescent="0.25">
      <c r="A1565"/>
    </row>
    <row r="1566" spans="1:1" x14ac:dyDescent="0.25">
      <c r="A1566"/>
    </row>
    <row r="1567" spans="1:1" x14ac:dyDescent="0.25">
      <c r="A1567"/>
    </row>
    <row r="1568" spans="1:1" x14ac:dyDescent="0.25">
      <c r="A1568"/>
    </row>
    <row r="1594" spans="1:1" x14ac:dyDescent="0.25">
      <c r="A1594"/>
    </row>
    <row r="1595" spans="1:1" x14ac:dyDescent="0.25">
      <c r="A1595"/>
    </row>
    <row r="1596" spans="1:1" x14ac:dyDescent="0.25">
      <c r="A1596"/>
    </row>
    <row r="1597" spans="1:1" x14ac:dyDescent="0.25">
      <c r="A1597"/>
    </row>
    <row r="1598" spans="1:1" x14ac:dyDescent="0.25">
      <c r="A1598"/>
    </row>
    <row r="1599" spans="1:1" x14ac:dyDescent="0.25">
      <c r="A1599"/>
    </row>
    <row r="1600" spans="1:1" x14ac:dyDescent="0.25">
      <c r="A1600"/>
    </row>
    <row r="1630" spans="1:1" x14ac:dyDescent="0.25">
      <c r="A1630"/>
    </row>
    <row r="1631" spans="1:1" x14ac:dyDescent="0.25">
      <c r="A1631"/>
    </row>
    <row r="1632" spans="1:1" x14ac:dyDescent="0.25">
      <c r="A1632"/>
    </row>
    <row r="1662" spans="1:1" x14ac:dyDescent="0.25">
      <c r="A1662"/>
    </row>
    <row r="1663" spans="1:1" x14ac:dyDescent="0.25">
      <c r="A1663"/>
    </row>
    <row r="1664" spans="1:1" x14ac:dyDescent="0.25">
      <c r="A1664"/>
    </row>
    <row r="1694" spans="1:1" x14ac:dyDescent="0.25">
      <c r="A1694"/>
    </row>
    <row r="1695" spans="1:1" x14ac:dyDescent="0.25">
      <c r="A1695"/>
    </row>
    <row r="1696" spans="1:1" x14ac:dyDescent="0.25">
      <c r="A1696"/>
    </row>
    <row r="1725" spans="1:1" x14ac:dyDescent="0.25">
      <c r="A1725"/>
    </row>
    <row r="1726" spans="1:1" x14ac:dyDescent="0.25">
      <c r="A1726"/>
    </row>
    <row r="1727" spans="1:1" x14ac:dyDescent="0.25">
      <c r="A1727"/>
    </row>
    <row r="1728" spans="1:1" x14ac:dyDescent="0.25">
      <c r="A1728"/>
    </row>
    <row r="1759" spans="1:1" x14ac:dyDescent="0.25">
      <c r="A1759"/>
    </row>
    <row r="1760" spans="1:1" x14ac:dyDescent="0.25">
      <c r="A1760"/>
    </row>
    <row r="1788" spans="1:1" x14ac:dyDescent="0.25">
      <c r="A1788"/>
    </row>
    <row r="1789" spans="1:1" x14ac:dyDescent="0.25">
      <c r="A1789"/>
    </row>
    <row r="1790" spans="1:1" x14ac:dyDescent="0.25">
      <c r="A1790"/>
    </row>
    <row r="1791" spans="1:1" x14ac:dyDescent="0.25">
      <c r="A1791"/>
    </row>
    <row r="1792" spans="1:1" x14ac:dyDescent="0.25">
      <c r="A1792"/>
    </row>
    <row r="1819" spans="1:1" x14ac:dyDescent="0.25">
      <c r="A1819"/>
    </row>
    <row r="1820" spans="1:1" x14ac:dyDescent="0.25">
      <c r="A1820"/>
    </row>
    <row r="1821" spans="1:1" x14ac:dyDescent="0.25">
      <c r="A1821"/>
    </row>
    <row r="1822" spans="1:1" x14ac:dyDescent="0.25">
      <c r="A1822"/>
    </row>
    <row r="1823" spans="1:1" x14ac:dyDescent="0.25">
      <c r="A1823"/>
    </row>
    <row r="1824" spans="1:1" x14ac:dyDescent="0.25">
      <c r="A1824"/>
    </row>
    <row r="1856" spans="1:1" x14ac:dyDescent="0.25">
      <c r="A1856"/>
    </row>
    <row r="1887" spans="1:1" x14ac:dyDescent="0.25">
      <c r="A1887"/>
    </row>
    <row r="1888" spans="1:1" x14ac:dyDescent="0.25">
      <c r="A1888"/>
    </row>
    <row r="1919" spans="1:1" x14ac:dyDescent="0.25">
      <c r="A1919"/>
    </row>
    <row r="1920" spans="1:1" x14ac:dyDescent="0.25">
      <c r="A1920"/>
    </row>
    <row r="1952" spans="1:1" x14ac:dyDescent="0.25">
      <c r="A1952"/>
    </row>
    <row r="1982" spans="1:1" x14ac:dyDescent="0.25">
      <c r="A1982"/>
    </row>
    <row r="1983" spans="1:1" x14ac:dyDescent="0.25">
      <c r="A1983"/>
    </row>
    <row r="1984" spans="1:1" x14ac:dyDescent="0.25">
      <c r="A1984"/>
    </row>
    <row r="2016" spans="1:1" x14ac:dyDescent="0.25">
      <c r="A2016"/>
    </row>
    <row r="2044" spans="1:1" x14ac:dyDescent="0.25">
      <c r="A2044"/>
    </row>
    <row r="2045" spans="1:1" x14ac:dyDescent="0.25">
      <c r="A2045"/>
    </row>
    <row r="2046" spans="1:1" x14ac:dyDescent="0.25">
      <c r="A2046"/>
    </row>
    <row r="2047" spans="1:1" x14ac:dyDescent="0.25">
      <c r="A2047"/>
    </row>
    <row r="2048" spans="1:1" x14ac:dyDescent="0.25">
      <c r="A2048"/>
    </row>
    <row r="2080" spans="1:1" x14ac:dyDescent="0.25">
      <c r="A2080"/>
    </row>
    <row r="2110" spans="1:1" x14ac:dyDescent="0.25">
      <c r="A2110"/>
    </row>
    <row r="2111" spans="1:1" x14ac:dyDescent="0.25">
      <c r="A2111"/>
    </row>
    <row r="2112" spans="1:1" x14ac:dyDescent="0.25">
      <c r="A2112"/>
    </row>
    <row r="2141" spans="1:1" x14ac:dyDescent="0.25">
      <c r="A2141"/>
    </row>
    <row r="2142" spans="1:1" x14ac:dyDescent="0.25">
      <c r="A2142"/>
    </row>
    <row r="2143" spans="1:1" x14ac:dyDescent="0.25">
      <c r="A2143"/>
    </row>
    <row r="2144" spans="1:1" x14ac:dyDescent="0.25">
      <c r="A2144"/>
    </row>
    <row r="2174" spans="1:1" x14ac:dyDescent="0.25">
      <c r="A2174"/>
    </row>
    <row r="2175" spans="1:1" x14ac:dyDescent="0.25">
      <c r="A2175"/>
    </row>
    <row r="2176" spans="1:1" x14ac:dyDescent="0.25">
      <c r="A2176"/>
    </row>
    <row r="2205" spans="1:1" x14ac:dyDescent="0.25">
      <c r="A2205"/>
    </row>
    <row r="2206" spans="1:1" x14ac:dyDescent="0.25">
      <c r="A2206"/>
    </row>
    <row r="2207" spans="1:1" x14ac:dyDescent="0.25">
      <c r="A2207"/>
    </row>
    <row r="2208" spans="1:1" x14ac:dyDescent="0.25">
      <c r="A2208"/>
    </row>
    <row r="2240" spans="1:1" x14ac:dyDescent="0.25">
      <c r="A2240"/>
    </row>
    <row r="2271" spans="1:1" x14ac:dyDescent="0.25">
      <c r="A2271"/>
    </row>
    <row r="2272" spans="1:1" x14ac:dyDescent="0.25">
      <c r="A2272"/>
    </row>
    <row r="2299" spans="1:1" x14ac:dyDescent="0.25">
      <c r="A2299"/>
    </row>
    <row r="2300" spans="1:1" x14ac:dyDescent="0.25">
      <c r="A2300"/>
    </row>
    <row r="2301" spans="1:1" x14ac:dyDescent="0.25">
      <c r="A2301"/>
    </row>
    <row r="2302" spans="1:1" x14ac:dyDescent="0.25">
      <c r="A2302"/>
    </row>
    <row r="2303" spans="1:1" x14ac:dyDescent="0.25">
      <c r="A2303"/>
    </row>
    <row r="2304" spans="1:1" x14ac:dyDescent="0.25">
      <c r="A2304"/>
    </row>
    <row r="2335" spans="1:1" x14ac:dyDescent="0.25">
      <c r="A2335"/>
    </row>
    <row r="2336" spans="1:1" x14ac:dyDescent="0.25">
      <c r="A2336"/>
    </row>
    <row r="2363" spans="1:1" x14ac:dyDescent="0.25">
      <c r="A2363"/>
    </row>
    <row r="2364" spans="1:1" x14ac:dyDescent="0.25">
      <c r="A2364"/>
    </row>
    <row r="2365" spans="1:1" x14ac:dyDescent="0.25">
      <c r="A2365"/>
    </row>
    <row r="2366" spans="1:1" x14ac:dyDescent="0.25">
      <c r="A2366"/>
    </row>
    <row r="2367" spans="1:1" x14ac:dyDescent="0.25">
      <c r="A2367"/>
    </row>
    <row r="2368" spans="1:1" x14ac:dyDescent="0.25">
      <c r="A2368"/>
    </row>
    <row r="2396" spans="1:1" x14ac:dyDescent="0.25">
      <c r="A2396"/>
    </row>
    <row r="2397" spans="1:1" x14ac:dyDescent="0.25">
      <c r="A2397"/>
    </row>
    <row r="2398" spans="1:1" x14ac:dyDescent="0.25">
      <c r="A2398"/>
    </row>
    <row r="2399" spans="1:1" x14ac:dyDescent="0.25">
      <c r="A2399"/>
    </row>
    <row r="2400" spans="1:1" x14ac:dyDescent="0.25">
      <c r="A2400"/>
    </row>
    <row r="2425" spans="1:1" x14ac:dyDescent="0.25">
      <c r="A2425"/>
    </row>
    <row r="2426" spans="1:1" x14ac:dyDescent="0.25">
      <c r="A2426"/>
    </row>
    <row r="2427" spans="1:1" x14ac:dyDescent="0.25">
      <c r="A2427"/>
    </row>
    <row r="2428" spans="1:1" x14ac:dyDescent="0.25">
      <c r="A2428"/>
    </row>
    <row r="2429" spans="1:1" x14ac:dyDescent="0.25">
      <c r="A2429"/>
    </row>
    <row r="2430" spans="1:1" x14ac:dyDescent="0.25">
      <c r="A2430"/>
    </row>
    <row r="2431" spans="1:1" x14ac:dyDescent="0.25">
      <c r="A2431"/>
    </row>
    <row r="2432" spans="1:1" x14ac:dyDescent="0.25">
      <c r="A2432"/>
    </row>
    <row r="2461" spans="1:1" x14ac:dyDescent="0.25">
      <c r="A2461"/>
    </row>
    <row r="2462" spans="1:1" x14ac:dyDescent="0.25">
      <c r="A2462"/>
    </row>
    <row r="2463" spans="1:1" x14ac:dyDescent="0.25">
      <c r="A2463"/>
    </row>
    <row r="2464" spans="1:1" x14ac:dyDescent="0.25">
      <c r="A2464"/>
    </row>
    <row r="2496" spans="1:1" x14ac:dyDescent="0.25">
      <c r="A2496"/>
    </row>
    <row r="2528" spans="1:1" x14ac:dyDescent="0.25">
      <c r="A2528"/>
    </row>
    <row r="2558" spans="1:1" x14ac:dyDescent="0.25">
      <c r="A2558"/>
    </row>
    <row r="2559" spans="1:1" x14ac:dyDescent="0.25">
      <c r="A2559"/>
    </row>
    <row r="2560" spans="1:1" x14ac:dyDescent="0.25">
      <c r="A2560"/>
    </row>
    <row r="2588" spans="1:1" x14ac:dyDescent="0.25">
      <c r="A2588"/>
    </row>
    <row r="2589" spans="1:1" x14ac:dyDescent="0.25">
      <c r="A2589"/>
    </row>
    <row r="2590" spans="1:1" x14ac:dyDescent="0.25">
      <c r="A2590"/>
    </row>
    <row r="2591" spans="1:1" x14ac:dyDescent="0.25">
      <c r="A2591"/>
    </row>
    <row r="2592" spans="1:1" x14ac:dyDescent="0.25">
      <c r="A2592"/>
    </row>
    <row r="2622" spans="1:1" x14ac:dyDescent="0.25">
      <c r="A2622"/>
    </row>
    <row r="2623" spans="1:1" x14ac:dyDescent="0.25">
      <c r="A2623"/>
    </row>
    <row r="2624" spans="1:1" x14ac:dyDescent="0.25">
      <c r="A2624"/>
    </row>
    <row r="2651" spans="1:1" x14ac:dyDescent="0.25">
      <c r="A2651"/>
    </row>
    <row r="2652" spans="1:1" x14ac:dyDescent="0.25">
      <c r="A2652"/>
    </row>
    <row r="2653" spans="1:1" x14ac:dyDescent="0.25">
      <c r="A2653"/>
    </row>
    <row r="2654" spans="1:1" x14ac:dyDescent="0.25">
      <c r="A2654"/>
    </row>
    <row r="2655" spans="1:1" x14ac:dyDescent="0.25">
      <c r="A2655"/>
    </row>
    <row r="2656" spans="1:1" x14ac:dyDescent="0.25">
      <c r="A2656"/>
    </row>
    <row r="2688" spans="1:1" x14ac:dyDescent="0.25">
      <c r="A2688"/>
    </row>
    <row r="2714" spans="1:1" x14ac:dyDescent="0.25">
      <c r="A2714"/>
    </row>
    <row r="2715" spans="1:1" x14ac:dyDescent="0.25">
      <c r="A2715"/>
    </row>
    <row r="2716" spans="1:1" x14ac:dyDescent="0.25">
      <c r="A2716"/>
    </row>
    <row r="2717" spans="1:1" x14ac:dyDescent="0.25">
      <c r="A2717"/>
    </row>
    <row r="2718" spans="1:1" x14ac:dyDescent="0.25">
      <c r="A2718"/>
    </row>
    <row r="2719" spans="1:1" x14ac:dyDescent="0.25">
      <c r="A2719"/>
    </row>
    <row r="2720" spans="1:1" x14ac:dyDescent="0.25">
      <c r="A2720"/>
    </row>
    <row r="2747" spans="1:1" x14ac:dyDescent="0.25">
      <c r="A2747"/>
    </row>
    <row r="2748" spans="1:1" x14ac:dyDescent="0.25">
      <c r="A2748"/>
    </row>
    <row r="2749" spans="1:1" x14ac:dyDescent="0.25">
      <c r="A2749"/>
    </row>
    <row r="2750" spans="1:1" x14ac:dyDescent="0.25">
      <c r="A2750"/>
    </row>
    <row r="2751" spans="1:1" x14ac:dyDescent="0.25">
      <c r="A2751"/>
    </row>
    <row r="2752" spans="1:1" x14ac:dyDescent="0.25">
      <c r="A2752"/>
    </row>
    <row r="2783" spans="1:1" x14ac:dyDescent="0.25">
      <c r="A2783"/>
    </row>
    <row r="2784" spans="1:1" x14ac:dyDescent="0.25">
      <c r="A2784"/>
    </row>
    <row r="2811" spans="1:1" x14ac:dyDescent="0.25">
      <c r="A2811"/>
    </row>
    <row r="2812" spans="1:1" x14ac:dyDescent="0.25">
      <c r="A2812"/>
    </row>
    <row r="2813" spans="1:1" x14ac:dyDescent="0.25">
      <c r="A2813"/>
    </row>
    <row r="2814" spans="1:1" x14ac:dyDescent="0.25">
      <c r="A2814"/>
    </row>
    <row r="2815" spans="1:1" x14ac:dyDescent="0.25">
      <c r="A2815"/>
    </row>
    <row r="2816" spans="1:1" x14ac:dyDescent="0.25">
      <c r="A2816"/>
    </row>
    <row r="2843" spans="1:1" x14ac:dyDescent="0.25">
      <c r="A2843"/>
    </row>
    <row r="2844" spans="1:1" x14ac:dyDescent="0.25">
      <c r="A2844"/>
    </row>
    <row r="2845" spans="1:1" x14ac:dyDescent="0.25">
      <c r="A2845"/>
    </row>
    <row r="2846" spans="1:1" x14ac:dyDescent="0.25">
      <c r="A2846"/>
    </row>
    <row r="2847" spans="1:1" x14ac:dyDescent="0.25">
      <c r="A2847"/>
    </row>
    <row r="2848" spans="1:1" x14ac:dyDescent="0.25">
      <c r="A2848"/>
    </row>
    <row r="2877" spans="1:1" x14ac:dyDescent="0.25">
      <c r="A2877"/>
    </row>
    <row r="2878" spans="1:1" x14ac:dyDescent="0.25">
      <c r="A2878"/>
    </row>
    <row r="2879" spans="1:1" x14ac:dyDescent="0.25">
      <c r="A2879"/>
    </row>
    <row r="2880" spans="1:1" x14ac:dyDescent="0.25">
      <c r="A2880"/>
    </row>
    <row r="2909" spans="1:1" x14ac:dyDescent="0.25">
      <c r="A2909"/>
    </row>
    <row r="2910" spans="1:1" x14ac:dyDescent="0.25">
      <c r="A2910"/>
    </row>
    <row r="2911" spans="1:1" x14ac:dyDescent="0.25">
      <c r="A2911"/>
    </row>
    <row r="2912" spans="1:1" x14ac:dyDescent="0.25">
      <c r="A2912"/>
    </row>
    <row r="2944" spans="1:1" x14ac:dyDescent="0.25">
      <c r="A2944"/>
    </row>
    <row r="2973" spans="1:1" x14ac:dyDescent="0.25">
      <c r="A2973"/>
    </row>
    <row r="2974" spans="1:1" x14ac:dyDescent="0.25">
      <c r="A2974"/>
    </row>
    <row r="2975" spans="1:1" x14ac:dyDescent="0.25">
      <c r="A2975"/>
    </row>
    <row r="2976" spans="1:1" x14ac:dyDescent="0.25">
      <c r="A2976"/>
    </row>
    <row r="3005" spans="1:1" x14ac:dyDescent="0.25">
      <c r="A3005"/>
    </row>
    <row r="3006" spans="1:1" x14ac:dyDescent="0.25">
      <c r="A3006"/>
    </row>
    <row r="3007" spans="1:1" x14ac:dyDescent="0.25">
      <c r="A3007"/>
    </row>
    <row r="3008" spans="1:1" x14ac:dyDescent="0.25">
      <c r="A3008"/>
    </row>
    <row r="3037" spans="1:1" x14ac:dyDescent="0.25">
      <c r="A3037"/>
    </row>
    <row r="3038" spans="1:1" x14ac:dyDescent="0.25">
      <c r="A3038"/>
    </row>
    <row r="3039" spans="1:1" x14ac:dyDescent="0.25">
      <c r="A3039"/>
    </row>
    <row r="3040" spans="1:1" x14ac:dyDescent="0.25">
      <c r="A3040"/>
    </row>
    <row r="3067" spans="1:1" x14ac:dyDescent="0.25">
      <c r="A3067"/>
    </row>
    <row r="3068" spans="1:1" x14ac:dyDescent="0.25">
      <c r="A3068"/>
    </row>
    <row r="3069" spans="1:1" x14ac:dyDescent="0.25">
      <c r="A3069"/>
    </row>
    <row r="3070" spans="1:1" x14ac:dyDescent="0.25">
      <c r="A3070"/>
    </row>
    <row r="3071" spans="1:1" x14ac:dyDescent="0.25">
      <c r="A3071"/>
    </row>
    <row r="3072" spans="1:1" x14ac:dyDescent="0.25">
      <c r="A3072"/>
    </row>
    <row r="3101" spans="1:1" x14ac:dyDescent="0.25">
      <c r="A3101"/>
    </row>
    <row r="3102" spans="1:1" x14ac:dyDescent="0.25">
      <c r="A3102"/>
    </row>
    <row r="3103" spans="1:1" x14ac:dyDescent="0.25">
      <c r="A3103"/>
    </row>
    <row r="3104" spans="1:1" x14ac:dyDescent="0.25">
      <c r="A3104"/>
    </row>
    <row r="3131" spans="1:1" x14ac:dyDescent="0.25">
      <c r="A3131"/>
    </row>
    <row r="3132" spans="1:1" x14ac:dyDescent="0.25">
      <c r="A3132"/>
    </row>
    <row r="3133" spans="1:1" x14ac:dyDescent="0.25">
      <c r="A3133"/>
    </row>
    <row r="3134" spans="1:1" x14ac:dyDescent="0.25">
      <c r="A3134"/>
    </row>
    <row r="3135" spans="1:1" x14ac:dyDescent="0.25">
      <c r="A3135"/>
    </row>
    <row r="3136" spans="1:1" x14ac:dyDescent="0.25">
      <c r="A3136"/>
    </row>
    <row r="3164" spans="1:1" x14ac:dyDescent="0.25">
      <c r="A3164"/>
    </row>
    <row r="3165" spans="1:1" x14ac:dyDescent="0.25">
      <c r="A3165"/>
    </row>
    <row r="3166" spans="1:1" x14ac:dyDescent="0.25">
      <c r="A3166"/>
    </row>
    <row r="3167" spans="1:1" x14ac:dyDescent="0.25">
      <c r="A3167"/>
    </row>
    <row r="3168" spans="1:1" x14ac:dyDescent="0.25">
      <c r="A3168"/>
    </row>
    <row r="3196" spans="1:1" x14ac:dyDescent="0.25">
      <c r="A3196"/>
    </row>
    <row r="3197" spans="1:1" x14ac:dyDescent="0.25">
      <c r="A3197"/>
    </row>
    <row r="3198" spans="1:1" x14ac:dyDescent="0.25">
      <c r="A3198"/>
    </row>
    <row r="3199" spans="1:1" x14ac:dyDescent="0.25">
      <c r="A3199"/>
    </row>
    <row r="3200" spans="1:1" x14ac:dyDescent="0.25">
      <c r="A3200"/>
    </row>
    <row r="3226" spans="1:1" x14ac:dyDescent="0.25">
      <c r="A3226"/>
    </row>
    <row r="3227" spans="1:1" x14ac:dyDescent="0.25">
      <c r="A3227"/>
    </row>
    <row r="3228" spans="1:1" x14ac:dyDescent="0.25">
      <c r="A3228"/>
    </row>
    <row r="3229" spans="1:1" x14ac:dyDescent="0.25">
      <c r="A3229"/>
    </row>
    <row r="3230" spans="1:1" x14ac:dyDescent="0.25">
      <c r="A3230"/>
    </row>
    <row r="3231" spans="1:1" x14ac:dyDescent="0.25">
      <c r="A3231"/>
    </row>
    <row r="3232" spans="1:1" x14ac:dyDescent="0.25">
      <c r="A3232"/>
    </row>
    <row r="3262" spans="1:1" x14ac:dyDescent="0.25">
      <c r="A3262"/>
    </row>
    <row r="3263" spans="1:1" x14ac:dyDescent="0.25">
      <c r="A3263"/>
    </row>
    <row r="3264" spans="1:1" x14ac:dyDescent="0.25">
      <c r="A3264"/>
    </row>
    <row r="3294" spans="1:1" x14ac:dyDescent="0.25">
      <c r="A3294"/>
    </row>
    <row r="3295" spans="1:1" x14ac:dyDescent="0.25">
      <c r="A3295"/>
    </row>
    <row r="3296" spans="1:1" x14ac:dyDescent="0.25">
      <c r="A3296"/>
    </row>
    <row r="3326" spans="1:1" x14ac:dyDescent="0.25">
      <c r="A3326"/>
    </row>
    <row r="3327" spans="1:1" x14ac:dyDescent="0.25">
      <c r="A3327"/>
    </row>
    <row r="3328" spans="1:1" x14ac:dyDescent="0.25">
      <c r="A3328"/>
    </row>
    <row r="3357" spans="1:1" x14ac:dyDescent="0.25">
      <c r="A3357"/>
    </row>
    <row r="3358" spans="1:1" x14ac:dyDescent="0.25">
      <c r="A3358"/>
    </row>
    <row r="3359" spans="1:1" x14ac:dyDescent="0.25">
      <c r="A3359"/>
    </row>
    <row r="3360" spans="1:1" x14ac:dyDescent="0.25">
      <c r="A3360"/>
    </row>
    <row r="3391" spans="1:1" x14ac:dyDescent="0.25">
      <c r="A3391"/>
    </row>
    <row r="3392" spans="1:1" x14ac:dyDescent="0.25">
      <c r="A3392"/>
    </row>
    <row r="3420" spans="1:1" x14ac:dyDescent="0.25">
      <c r="A3420"/>
    </row>
    <row r="3421" spans="1:1" x14ac:dyDescent="0.25">
      <c r="A3421"/>
    </row>
    <row r="3422" spans="1:1" x14ac:dyDescent="0.25">
      <c r="A3422"/>
    </row>
    <row r="3423" spans="1:1" x14ac:dyDescent="0.25">
      <c r="A3423"/>
    </row>
    <row r="3424" spans="1:1" x14ac:dyDescent="0.25">
      <c r="A3424"/>
    </row>
    <row r="3451" spans="1:1" x14ac:dyDescent="0.25">
      <c r="A3451"/>
    </row>
    <row r="3452" spans="1:1" x14ac:dyDescent="0.25">
      <c r="A3452"/>
    </row>
    <row r="3453" spans="1:1" x14ac:dyDescent="0.25">
      <c r="A3453"/>
    </row>
    <row r="3454" spans="1:1" x14ac:dyDescent="0.25">
      <c r="A3454"/>
    </row>
    <row r="3455" spans="1:1" x14ac:dyDescent="0.25">
      <c r="A3455"/>
    </row>
    <row r="3456" spans="1:1" x14ac:dyDescent="0.25">
      <c r="A3456"/>
    </row>
    <row r="3488" spans="1:1" x14ac:dyDescent="0.25">
      <c r="A3488"/>
    </row>
    <row r="3519" spans="1:1" x14ac:dyDescent="0.25">
      <c r="A3519"/>
    </row>
    <row r="3520" spans="1:1" x14ac:dyDescent="0.25">
      <c r="A3520"/>
    </row>
    <row r="3551" spans="1:1" x14ac:dyDescent="0.25">
      <c r="A3551"/>
    </row>
    <row r="3552" spans="1:1" x14ac:dyDescent="0.25">
      <c r="A3552"/>
    </row>
    <row r="3584" spans="1:1" x14ac:dyDescent="0.25">
      <c r="A3584"/>
    </row>
    <row r="3614" spans="1:1" x14ac:dyDescent="0.25">
      <c r="A3614"/>
    </row>
    <row r="3615" spans="1:1" x14ac:dyDescent="0.25">
      <c r="A3615"/>
    </row>
    <row r="3616" spans="1:1" x14ac:dyDescent="0.25">
      <c r="A3616"/>
    </row>
    <row r="3648" spans="1:1" x14ac:dyDescent="0.25">
      <c r="A3648"/>
    </row>
    <row r="3676" spans="1:1" x14ac:dyDescent="0.25">
      <c r="A3676"/>
    </row>
    <row r="3677" spans="1:1" x14ac:dyDescent="0.25">
      <c r="A3677"/>
    </row>
    <row r="3678" spans="1:1" x14ac:dyDescent="0.25">
      <c r="A3678"/>
    </row>
    <row r="3679" spans="1:1" x14ac:dyDescent="0.25">
      <c r="A3679"/>
    </row>
    <row r="3680" spans="1:1" x14ac:dyDescent="0.25">
      <c r="A3680"/>
    </row>
    <row r="3712" spans="1:1" x14ac:dyDescent="0.25">
      <c r="A3712"/>
    </row>
    <row r="3742" spans="1:1" x14ac:dyDescent="0.25">
      <c r="A3742"/>
    </row>
    <row r="3743" spans="1:1" x14ac:dyDescent="0.25">
      <c r="A3743"/>
    </row>
    <row r="3744" spans="1:1" x14ac:dyDescent="0.25">
      <c r="A3744"/>
    </row>
    <row r="3773" spans="1:1" x14ac:dyDescent="0.25">
      <c r="A3773"/>
    </row>
    <row r="3774" spans="1:1" x14ac:dyDescent="0.25">
      <c r="A3774"/>
    </row>
    <row r="3775" spans="1:1" x14ac:dyDescent="0.25">
      <c r="A3775"/>
    </row>
    <row r="3776" spans="1:1" x14ac:dyDescent="0.25">
      <c r="A3776"/>
    </row>
    <row r="3806" spans="1:1" x14ac:dyDescent="0.25">
      <c r="A3806"/>
    </row>
    <row r="3807" spans="1:1" x14ac:dyDescent="0.25">
      <c r="A3807"/>
    </row>
    <row r="3808" spans="1:1" x14ac:dyDescent="0.25">
      <c r="A3808"/>
    </row>
    <row r="3837" spans="1:1" x14ac:dyDescent="0.25">
      <c r="A3837"/>
    </row>
    <row r="3838" spans="1:1" x14ac:dyDescent="0.25">
      <c r="A3838"/>
    </row>
    <row r="3839" spans="1:1" x14ac:dyDescent="0.25">
      <c r="A3839"/>
    </row>
    <row r="3840" spans="1:1" x14ac:dyDescent="0.25">
      <c r="A3840"/>
    </row>
    <row r="3872" spans="1:1" x14ac:dyDescent="0.25">
      <c r="A3872"/>
    </row>
    <row r="3903" spans="1:1" x14ac:dyDescent="0.25">
      <c r="A3903"/>
    </row>
    <row r="3904" spans="1:1" x14ac:dyDescent="0.25">
      <c r="A3904"/>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67" spans="1:1" x14ac:dyDescent="0.25">
      <c r="A3967"/>
    </row>
    <row r="3968" spans="1:1" x14ac:dyDescent="0.25">
      <c r="A3968"/>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28" spans="1:1" x14ac:dyDescent="0.25">
      <c r="A4028"/>
    </row>
    <row r="4029" spans="1:1" x14ac:dyDescent="0.25">
      <c r="A4029"/>
    </row>
    <row r="4030" spans="1:1" x14ac:dyDescent="0.25">
      <c r="A4030"/>
    </row>
    <row r="4031" spans="1:1" x14ac:dyDescent="0.25">
      <c r="A4031"/>
    </row>
    <row r="4032" spans="1:1" x14ac:dyDescent="0.25">
      <c r="A4032"/>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93" spans="1:1" x14ac:dyDescent="0.25">
      <c r="A4093"/>
    </row>
    <row r="4094" spans="1:1" x14ac:dyDescent="0.25">
      <c r="A4094"/>
    </row>
    <row r="4095" spans="1:1" x14ac:dyDescent="0.25">
      <c r="A4095"/>
    </row>
    <row r="4096" spans="1:1" x14ac:dyDescent="0.25">
      <c r="A4096"/>
    </row>
    <row r="4128" spans="1:1" x14ac:dyDescent="0.25">
      <c r="A4128"/>
    </row>
    <row r="4160" spans="1:1" x14ac:dyDescent="0.25">
      <c r="A4160"/>
    </row>
    <row r="4190" spans="1:1" x14ac:dyDescent="0.25">
      <c r="A4190"/>
    </row>
    <row r="4191" spans="1:1" x14ac:dyDescent="0.25">
      <c r="A4191"/>
    </row>
    <row r="4192" spans="1:1" x14ac:dyDescent="0.25">
      <c r="A4192"/>
    </row>
    <row r="4220" spans="1:1" x14ac:dyDescent="0.25">
      <c r="A4220"/>
    </row>
    <row r="4221" spans="1:1" x14ac:dyDescent="0.25">
      <c r="A4221"/>
    </row>
    <row r="4222" spans="1:1" x14ac:dyDescent="0.25">
      <c r="A4222"/>
    </row>
    <row r="4223" spans="1:1" x14ac:dyDescent="0.25">
      <c r="A4223"/>
    </row>
    <row r="4224" spans="1:1" x14ac:dyDescent="0.25">
      <c r="A4224"/>
    </row>
    <row r="4254" spans="1:1" x14ac:dyDescent="0.25">
      <c r="A4254"/>
    </row>
    <row r="4255" spans="1:1" x14ac:dyDescent="0.25">
      <c r="A4255"/>
    </row>
    <row r="4256" spans="1:1" x14ac:dyDescent="0.25">
      <c r="A4256"/>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320" spans="1:1" x14ac:dyDescent="0.25">
      <c r="A4320"/>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415" spans="1:1" x14ac:dyDescent="0.25">
      <c r="A4415"/>
    </row>
    <row r="4416" spans="1:1" x14ac:dyDescent="0.25">
      <c r="A4416"/>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509" spans="1:1" x14ac:dyDescent="0.25">
      <c r="A4509"/>
    </row>
    <row r="4510" spans="1:1" x14ac:dyDescent="0.25">
      <c r="A4510"/>
    </row>
    <row r="4511" spans="1:1" x14ac:dyDescent="0.25">
      <c r="A4511"/>
    </row>
    <row r="4512" spans="1:1" x14ac:dyDescent="0.25">
      <c r="A4512"/>
    </row>
    <row r="4541" spans="1:1" x14ac:dyDescent="0.25">
      <c r="A4541"/>
    </row>
    <row r="4542" spans="1:1" x14ac:dyDescent="0.25">
      <c r="A4542"/>
    </row>
    <row r="4543" spans="1:1" x14ac:dyDescent="0.25">
      <c r="A4543"/>
    </row>
    <row r="4544" spans="1:1" x14ac:dyDescent="0.25">
      <c r="A4544"/>
    </row>
    <row r="4576" spans="1:1" x14ac:dyDescent="0.25">
      <c r="A4576"/>
    </row>
    <row r="4605" spans="1:1" x14ac:dyDescent="0.25">
      <c r="A4605"/>
    </row>
    <row r="4606" spans="1:1" x14ac:dyDescent="0.25">
      <c r="A4606"/>
    </row>
    <row r="4607" spans="1:1" x14ac:dyDescent="0.25">
      <c r="A4607"/>
    </row>
    <row r="4608" spans="1:1" x14ac:dyDescent="0.25">
      <c r="A4608"/>
    </row>
    <row r="4637" spans="1:1" x14ac:dyDescent="0.25">
      <c r="A4637"/>
    </row>
    <row r="4638" spans="1:1" x14ac:dyDescent="0.25">
      <c r="A4638"/>
    </row>
    <row r="4639" spans="1:1" x14ac:dyDescent="0.25">
      <c r="A4639"/>
    </row>
    <row r="4640" spans="1:1" x14ac:dyDescent="0.25">
      <c r="A4640"/>
    </row>
    <row r="4669" spans="1:1" x14ac:dyDescent="0.25">
      <c r="A4669"/>
    </row>
    <row r="4670" spans="1:1" x14ac:dyDescent="0.25">
      <c r="A4670"/>
    </row>
    <row r="4671" spans="1:1" x14ac:dyDescent="0.25">
      <c r="A4671"/>
    </row>
    <row r="4672" spans="1:1" x14ac:dyDescent="0.25">
      <c r="A4672"/>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33" spans="1:1" x14ac:dyDescent="0.25">
      <c r="A4733"/>
    </row>
    <row r="4734" spans="1:1" x14ac:dyDescent="0.25">
      <c r="A4734"/>
    </row>
    <row r="4735" spans="1:1" x14ac:dyDescent="0.25">
      <c r="A4735"/>
    </row>
    <row r="4736" spans="1:1" x14ac:dyDescent="0.25">
      <c r="A4736"/>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96" spans="1:1" x14ac:dyDescent="0.25">
      <c r="A4796"/>
    </row>
    <row r="4797" spans="1:1" x14ac:dyDescent="0.25">
      <c r="A4797"/>
    </row>
    <row r="4798" spans="1:1" x14ac:dyDescent="0.25">
      <c r="A4798"/>
    </row>
    <row r="4799" spans="1:1" x14ac:dyDescent="0.25">
      <c r="A4799"/>
    </row>
    <row r="4800" spans="1:1" x14ac:dyDescent="0.25">
      <c r="A4800"/>
    </row>
    <row r="4828" spans="1:1" x14ac:dyDescent="0.25">
      <c r="A4828"/>
    </row>
    <row r="4829" spans="1:1" x14ac:dyDescent="0.25">
      <c r="A4829"/>
    </row>
    <row r="4830" spans="1:1" x14ac:dyDescent="0.25">
      <c r="A4830"/>
    </row>
    <row r="4831" spans="1:1" x14ac:dyDescent="0.25">
      <c r="A4831"/>
    </row>
    <row r="4832" spans="1:1" x14ac:dyDescent="0.25">
      <c r="A4832"/>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94" spans="1:1" x14ac:dyDescent="0.25">
      <c r="A4894"/>
    </row>
    <row r="4895" spans="1:1" x14ac:dyDescent="0.25">
      <c r="A4895"/>
    </row>
    <row r="4896" spans="1:1" x14ac:dyDescent="0.25">
      <c r="A4896"/>
    </row>
    <row r="4926" spans="1:1" x14ac:dyDescent="0.25">
      <c r="A4926"/>
    </row>
    <row r="4927" spans="1:1" x14ac:dyDescent="0.25">
      <c r="A4927"/>
    </row>
    <row r="4928" spans="1:1" x14ac:dyDescent="0.25">
      <c r="A4928"/>
    </row>
  </sheetData>
  <sortState ref="A4898:A4925">
    <sortCondition ref="A4898"/>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B4BBA-2E11-4A47-91D8-A63895B2E4B3}">
  <sheetPr codeName="Sheet6"/>
  <dimension ref="A1:BA28"/>
  <sheetViews>
    <sheetView workbookViewId="0"/>
  </sheetViews>
  <sheetFormatPr defaultRowHeight="15" x14ac:dyDescent="0.25"/>
  <cols>
    <col min="2" max="2" width="14.7109375" customWidth="1"/>
    <col min="3" max="3" width="8.7109375" bestFit="1" customWidth="1"/>
    <col min="4" max="5" width="8.5703125" bestFit="1" customWidth="1"/>
    <col min="6" max="6" width="8.85546875" bestFit="1" customWidth="1"/>
    <col min="7" max="7" width="9.5703125" bestFit="1" customWidth="1"/>
    <col min="8" max="8" width="9" bestFit="1" customWidth="1"/>
    <col min="9" max="9" width="11.5703125" bestFit="1" customWidth="1"/>
    <col min="10" max="10" width="9.42578125" bestFit="1" customWidth="1"/>
    <col min="11" max="11" width="15.7109375" bestFit="1" customWidth="1"/>
    <col min="12" max="19" width="8.5703125" bestFit="1" customWidth="1"/>
    <col min="21" max="21" width="9.28515625" bestFit="1" customWidth="1"/>
    <col min="22" max="22" width="8.5703125" bestFit="1" customWidth="1"/>
    <col min="23" max="23" width="9.28515625" bestFit="1" customWidth="1"/>
    <col min="24" max="24" width="14" bestFit="1" customWidth="1"/>
    <col min="25" max="25" width="9" bestFit="1" customWidth="1"/>
    <col min="26" max="26" width="10.42578125" bestFit="1" customWidth="1"/>
    <col min="27" max="27" width="10.7109375" bestFit="1" customWidth="1"/>
    <col min="28" max="28" width="8.5703125" bestFit="1" customWidth="1"/>
    <col min="29" max="29" width="8.85546875" bestFit="1" customWidth="1"/>
    <col min="30" max="30" width="9.28515625" bestFit="1" customWidth="1"/>
    <col min="31" max="31" width="8.5703125" bestFit="1" customWidth="1"/>
    <col min="32" max="32" width="15.28515625" bestFit="1" customWidth="1"/>
    <col min="33" max="33" width="11.140625" bestFit="1" customWidth="1"/>
    <col min="34" max="34" width="12" bestFit="1" customWidth="1"/>
    <col min="35" max="35" width="9.42578125" bestFit="1" customWidth="1"/>
    <col min="36" max="36" width="14" bestFit="1" customWidth="1"/>
    <col min="37" max="37" width="12.7109375" bestFit="1" customWidth="1"/>
    <col min="38" max="38" width="8.5703125" bestFit="1" customWidth="1"/>
    <col min="39" max="39" width="10" bestFit="1" customWidth="1"/>
    <col min="40" max="40" width="8.5703125" bestFit="1" customWidth="1"/>
    <col min="41" max="41" width="12.7109375" bestFit="1" customWidth="1"/>
    <col min="42" max="42" width="12.42578125" bestFit="1" customWidth="1"/>
    <col min="43" max="43" width="14" bestFit="1" customWidth="1"/>
    <col min="44" max="44" width="12.7109375" bestFit="1" customWidth="1"/>
    <col min="45" max="45" width="10.5703125" bestFit="1" customWidth="1"/>
    <col min="46" max="47" width="8.5703125" bestFit="1" customWidth="1"/>
    <col min="48" max="48" width="8.85546875" bestFit="1" customWidth="1"/>
    <col min="49" max="49" width="8.5703125" bestFit="1" customWidth="1"/>
    <col min="50" max="50" width="11.5703125" bestFit="1" customWidth="1"/>
    <col min="51" max="51" width="12.85546875" bestFit="1" customWidth="1"/>
    <col min="52" max="52" width="10" bestFit="1" customWidth="1"/>
    <col min="53" max="53" width="9.42578125" bestFit="1" customWidth="1"/>
  </cols>
  <sheetData>
    <row r="1" spans="1:53" x14ac:dyDescent="0.25">
      <c r="A1" s="9" t="s">
        <v>56</v>
      </c>
    </row>
    <row r="3" spans="1:53" x14ac:dyDescent="0.25">
      <c r="B3" t="s">
        <v>57</v>
      </c>
      <c r="C3" s="10" t="s">
        <v>1</v>
      </c>
      <c r="D3" s="10" t="s">
        <v>2</v>
      </c>
      <c r="E3" s="10" t="s">
        <v>3</v>
      </c>
      <c r="F3" s="10" t="s">
        <v>4</v>
      </c>
      <c r="G3" s="10" t="s">
        <v>5</v>
      </c>
      <c r="H3" s="10" t="s">
        <v>6</v>
      </c>
      <c r="I3" s="10" t="s">
        <v>7</v>
      </c>
      <c r="J3" s="10" t="s">
        <v>8</v>
      </c>
      <c r="K3" s="10" t="s">
        <v>9</v>
      </c>
      <c r="L3" s="10" t="s">
        <v>10</v>
      </c>
      <c r="M3" s="10" t="s">
        <v>11</v>
      </c>
      <c r="N3" s="10" t="s">
        <v>12</v>
      </c>
      <c r="O3" s="10" t="s">
        <v>13</v>
      </c>
      <c r="P3" s="10" t="s">
        <v>14</v>
      </c>
      <c r="Q3" s="10" t="s">
        <v>15</v>
      </c>
      <c r="R3" s="10" t="s">
        <v>16</v>
      </c>
      <c r="S3" s="10" t="s">
        <v>17</v>
      </c>
      <c r="T3" s="10" t="s">
        <v>18</v>
      </c>
      <c r="U3" s="10" t="s">
        <v>19</v>
      </c>
      <c r="V3" s="10" t="s">
        <v>20</v>
      </c>
      <c r="W3" s="10" t="s">
        <v>21</v>
      </c>
      <c r="X3" s="10" t="s">
        <v>22</v>
      </c>
      <c r="Y3" s="10" t="s">
        <v>23</v>
      </c>
      <c r="Z3" s="10" t="s">
        <v>24</v>
      </c>
      <c r="AA3" s="10" t="s">
        <v>25</v>
      </c>
      <c r="AB3" s="10" t="s">
        <v>26</v>
      </c>
      <c r="AC3" s="10" t="s">
        <v>27</v>
      </c>
      <c r="AD3" s="10" t="s">
        <v>28</v>
      </c>
      <c r="AE3" s="10" t="s">
        <v>29</v>
      </c>
      <c r="AF3" s="10" t="s">
        <v>30</v>
      </c>
      <c r="AG3" s="10" t="s">
        <v>31</v>
      </c>
      <c r="AH3" s="10" t="s">
        <v>32</v>
      </c>
      <c r="AI3" s="10" t="s">
        <v>33</v>
      </c>
      <c r="AJ3" s="10" t="s">
        <v>34</v>
      </c>
      <c r="AK3" s="10" t="s">
        <v>35</v>
      </c>
      <c r="AL3" s="10" t="s">
        <v>36</v>
      </c>
      <c r="AM3" s="10" t="s">
        <v>37</v>
      </c>
      <c r="AN3" s="10" t="s">
        <v>38</v>
      </c>
      <c r="AO3" s="10" t="s">
        <v>39</v>
      </c>
      <c r="AP3" s="10" t="s">
        <v>40</v>
      </c>
      <c r="AQ3" s="10" t="s">
        <v>41</v>
      </c>
      <c r="AR3" s="10" t="s">
        <v>42</v>
      </c>
      <c r="AS3" s="10" t="s">
        <v>43</v>
      </c>
      <c r="AT3" s="10" t="s">
        <v>44</v>
      </c>
      <c r="AU3" s="10" t="s">
        <v>45</v>
      </c>
      <c r="AV3" s="10" t="s">
        <v>46</v>
      </c>
      <c r="AW3" s="10" t="s">
        <v>47</v>
      </c>
      <c r="AX3" s="10" t="s">
        <v>48</v>
      </c>
      <c r="AY3" s="10" t="s">
        <v>49</v>
      </c>
      <c r="AZ3" s="10" t="s">
        <v>50</v>
      </c>
      <c r="BA3" s="10" t="s">
        <v>51</v>
      </c>
    </row>
    <row r="4" spans="1:53" x14ac:dyDescent="0.25">
      <c r="B4" t="s">
        <v>58</v>
      </c>
      <c r="C4">
        <f t="shared" ref="C4:AH4" si="0">C5+C6</f>
        <v>31</v>
      </c>
      <c r="D4">
        <f t="shared" si="0"/>
        <v>31</v>
      </c>
      <c r="E4">
        <f t="shared" si="0"/>
        <v>31</v>
      </c>
      <c r="F4">
        <f t="shared" si="0"/>
        <v>31</v>
      </c>
      <c r="G4">
        <f t="shared" si="0"/>
        <v>31</v>
      </c>
      <c r="H4">
        <f t="shared" si="0"/>
        <v>31</v>
      </c>
      <c r="I4">
        <f t="shared" si="0"/>
        <v>31</v>
      </c>
      <c r="J4">
        <f t="shared" si="0"/>
        <v>31</v>
      </c>
      <c r="K4">
        <f t="shared" si="0"/>
        <v>31</v>
      </c>
      <c r="L4">
        <f t="shared" si="0"/>
        <v>31</v>
      </c>
      <c r="M4">
        <f t="shared" si="0"/>
        <v>31</v>
      </c>
      <c r="N4">
        <f t="shared" si="0"/>
        <v>31</v>
      </c>
      <c r="O4">
        <f t="shared" si="0"/>
        <v>31</v>
      </c>
      <c r="P4">
        <f t="shared" si="0"/>
        <v>31</v>
      </c>
      <c r="Q4">
        <f t="shared" si="0"/>
        <v>31</v>
      </c>
      <c r="R4">
        <f t="shared" si="0"/>
        <v>31</v>
      </c>
      <c r="S4">
        <f t="shared" si="0"/>
        <v>31</v>
      </c>
      <c r="T4">
        <f t="shared" si="0"/>
        <v>31</v>
      </c>
      <c r="U4">
        <f t="shared" si="0"/>
        <v>31</v>
      </c>
      <c r="V4">
        <f t="shared" si="0"/>
        <v>31</v>
      </c>
      <c r="W4">
        <f t="shared" si="0"/>
        <v>31</v>
      </c>
      <c r="X4">
        <f t="shared" si="0"/>
        <v>31</v>
      </c>
      <c r="Y4">
        <f t="shared" si="0"/>
        <v>31</v>
      </c>
      <c r="Z4">
        <f t="shared" si="0"/>
        <v>31</v>
      </c>
      <c r="AA4">
        <f t="shared" si="0"/>
        <v>31</v>
      </c>
      <c r="AB4">
        <f t="shared" si="0"/>
        <v>31</v>
      </c>
      <c r="AC4">
        <f t="shared" si="0"/>
        <v>31</v>
      </c>
      <c r="AD4">
        <f t="shared" si="0"/>
        <v>31</v>
      </c>
      <c r="AE4">
        <f t="shared" si="0"/>
        <v>31</v>
      </c>
      <c r="AF4">
        <f t="shared" si="0"/>
        <v>31</v>
      </c>
      <c r="AG4">
        <f t="shared" si="0"/>
        <v>31</v>
      </c>
      <c r="AH4">
        <f t="shared" si="0"/>
        <v>31</v>
      </c>
      <c r="AI4">
        <f t="shared" ref="AI4:BA4" si="1">AI5+AI6</f>
        <v>31</v>
      </c>
      <c r="AJ4">
        <f t="shared" si="1"/>
        <v>31</v>
      </c>
      <c r="AK4">
        <f t="shared" si="1"/>
        <v>31</v>
      </c>
      <c r="AL4">
        <f t="shared" si="1"/>
        <v>31</v>
      </c>
      <c r="AM4">
        <f t="shared" si="1"/>
        <v>31</v>
      </c>
      <c r="AN4">
        <f t="shared" si="1"/>
        <v>31</v>
      </c>
      <c r="AO4">
        <f t="shared" si="1"/>
        <v>31</v>
      </c>
      <c r="AP4">
        <f t="shared" si="1"/>
        <v>31</v>
      </c>
      <c r="AQ4">
        <f t="shared" si="1"/>
        <v>31</v>
      </c>
      <c r="AR4">
        <f t="shared" si="1"/>
        <v>31</v>
      </c>
      <c r="AS4">
        <f t="shared" si="1"/>
        <v>31</v>
      </c>
      <c r="AT4">
        <f t="shared" si="1"/>
        <v>31</v>
      </c>
      <c r="AU4">
        <f t="shared" si="1"/>
        <v>31</v>
      </c>
      <c r="AV4">
        <f t="shared" si="1"/>
        <v>31</v>
      </c>
      <c r="AW4">
        <f t="shared" si="1"/>
        <v>31</v>
      </c>
      <c r="AX4">
        <f t="shared" si="1"/>
        <v>31</v>
      </c>
      <c r="AY4">
        <f t="shared" si="1"/>
        <v>31</v>
      </c>
      <c r="AZ4">
        <f t="shared" si="1"/>
        <v>31</v>
      </c>
      <c r="BA4">
        <f t="shared" si="1"/>
        <v>31</v>
      </c>
    </row>
    <row r="5" spans="1:53" x14ac:dyDescent="0.25">
      <c r="B5" t="s">
        <v>59</v>
      </c>
      <c r="C5">
        <f>COUNT(DataTransposed!$B$2:$B$32)</f>
        <v>31</v>
      </c>
      <c r="D5">
        <f>COUNT(DataTransposed!$C$2:$C$32)</f>
        <v>31</v>
      </c>
      <c r="E5">
        <f>COUNT(DataTransposed!$D$2:$D$32)</f>
        <v>31</v>
      </c>
      <c r="F5">
        <f>COUNT(DataTransposed!$E$2:$E$32)</f>
        <v>31</v>
      </c>
      <c r="G5">
        <f>COUNT(DataTransposed!$F$2:$F$32)</f>
        <v>31</v>
      </c>
      <c r="H5">
        <f>COUNT(DataTransposed!$G$2:$G$32)</f>
        <v>31</v>
      </c>
      <c r="I5">
        <f>COUNT(DataTransposed!$H$2:$H$32)</f>
        <v>31</v>
      </c>
      <c r="J5">
        <f>COUNT(DataTransposed!$I$2:$I$32)</f>
        <v>31</v>
      </c>
      <c r="K5">
        <f>COUNT(DataTransposed!$J$2:$J$32)</f>
        <v>31</v>
      </c>
      <c r="L5">
        <f>COUNT(DataTransposed!$K$2:$K$32)</f>
        <v>31</v>
      </c>
      <c r="M5">
        <f>COUNT(DataTransposed!$L$2:$L$32)</f>
        <v>31</v>
      </c>
      <c r="N5">
        <f>COUNT(DataTransposed!$M$2:$M$32)</f>
        <v>31</v>
      </c>
      <c r="O5">
        <f>COUNT(DataTransposed!$N$2:$N$32)</f>
        <v>31</v>
      </c>
      <c r="P5">
        <f>COUNT(DataTransposed!$O$2:$O$32)</f>
        <v>31</v>
      </c>
      <c r="Q5">
        <f>COUNT(DataTransposed!$P$2:$P$32)</f>
        <v>31</v>
      </c>
      <c r="R5">
        <f>COUNT(DataTransposed!$Q$2:$Q$32)</f>
        <v>31</v>
      </c>
      <c r="S5">
        <f>COUNT(DataTransposed!$R$2:$R$32)</f>
        <v>31</v>
      </c>
      <c r="T5">
        <f>COUNT(DataTransposed!$S$2:$S$32)</f>
        <v>31</v>
      </c>
      <c r="U5">
        <f>COUNT(DataTransposed!$T$2:$T$32)</f>
        <v>31</v>
      </c>
      <c r="V5">
        <f>COUNT(DataTransposed!$U$2:$U$32)</f>
        <v>31</v>
      </c>
      <c r="W5">
        <f>COUNT(DataTransposed!$V$2:$V$32)</f>
        <v>31</v>
      </c>
      <c r="X5">
        <f>COUNT(DataTransposed!$W$2:$W$32)</f>
        <v>31</v>
      </c>
      <c r="Y5">
        <f>COUNT(DataTransposed!$X$2:$X$32)</f>
        <v>31</v>
      </c>
      <c r="Z5">
        <f>COUNT(DataTransposed!$Y$2:$Y$32)</f>
        <v>31</v>
      </c>
      <c r="AA5">
        <f>COUNT(DataTransposed!$Z$2:$Z$32)</f>
        <v>31</v>
      </c>
      <c r="AB5">
        <f>COUNT(DataTransposed!$AA$2:$AA$32)</f>
        <v>31</v>
      </c>
      <c r="AC5">
        <f>COUNT(DataTransposed!$AB$2:$AB$32)</f>
        <v>31</v>
      </c>
      <c r="AD5">
        <f>COUNT(DataTransposed!$AC$2:$AC$32)</f>
        <v>31</v>
      </c>
      <c r="AE5">
        <f>COUNT(DataTransposed!$AD$2:$AD$32)</f>
        <v>31</v>
      </c>
      <c r="AF5">
        <f>COUNT(DataTransposed!$AE$2:$AE$32)</f>
        <v>31</v>
      </c>
      <c r="AG5">
        <f>COUNT(DataTransposed!$AF$2:$AF$32)</f>
        <v>31</v>
      </c>
      <c r="AH5">
        <f>COUNT(DataTransposed!$AG$2:$AG$32)</f>
        <v>31</v>
      </c>
      <c r="AI5">
        <f>COUNT(DataTransposed!$AH$2:$AH$32)</f>
        <v>31</v>
      </c>
      <c r="AJ5">
        <f>COUNT(DataTransposed!$AI$2:$AI$32)</f>
        <v>31</v>
      </c>
      <c r="AK5">
        <f>COUNT(DataTransposed!$AJ$2:$AJ$32)</f>
        <v>31</v>
      </c>
      <c r="AL5">
        <f>COUNT(DataTransposed!$AK$2:$AK$32)</f>
        <v>31</v>
      </c>
      <c r="AM5">
        <f>COUNT(DataTransposed!$AL$2:$AL$32)</f>
        <v>31</v>
      </c>
      <c r="AN5">
        <f>COUNT(DataTransposed!$AM$2:$AM$32)</f>
        <v>31</v>
      </c>
      <c r="AO5">
        <f>COUNT(DataTransposed!$AN$2:$AN$32)</f>
        <v>31</v>
      </c>
      <c r="AP5">
        <f>COUNT(DataTransposed!$AO$2:$AO$32)</f>
        <v>31</v>
      </c>
      <c r="AQ5">
        <f>COUNT(DataTransposed!$AP$2:$AP$32)</f>
        <v>31</v>
      </c>
      <c r="AR5">
        <f>COUNT(DataTransposed!$AQ$2:$AQ$32)</f>
        <v>31</v>
      </c>
      <c r="AS5">
        <f>COUNT(DataTransposed!$AR$2:$AR$32)</f>
        <v>31</v>
      </c>
      <c r="AT5">
        <f>COUNT(DataTransposed!$AS$2:$AS$32)</f>
        <v>31</v>
      </c>
      <c r="AU5">
        <f>COUNT(DataTransposed!$AT$2:$AT$32)</f>
        <v>31</v>
      </c>
      <c r="AV5">
        <f>COUNT(DataTransposed!$AU$2:$AU$32)</f>
        <v>31</v>
      </c>
      <c r="AW5">
        <f>COUNT(DataTransposed!$AV$2:$AV$32)</f>
        <v>31</v>
      </c>
      <c r="AX5">
        <f>COUNT(DataTransposed!$AW$2:$AW$32)</f>
        <v>31</v>
      </c>
      <c r="AY5">
        <f>COUNT(DataTransposed!$AX$2:$AX$32)</f>
        <v>31</v>
      </c>
      <c r="AZ5">
        <f>COUNT(DataTransposed!$AY$2:$AY$32)</f>
        <v>31</v>
      </c>
      <c r="BA5">
        <f>COUNT(DataTransposed!$AZ$2:$AZ$32)</f>
        <v>31</v>
      </c>
    </row>
    <row r="6" spans="1:53" x14ac:dyDescent="0.25">
      <c r="B6" t="s">
        <v>60</v>
      </c>
      <c r="C6">
        <f>COUNTBLANK(DataTransposed!$B$2:$B$32)</f>
        <v>0</v>
      </c>
      <c r="D6">
        <f>COUNTBLANK(DataTransposed!$C$2:$C$32)</f>
        <v>0</v>
      </c>
      <c r="E6">
        <f>COUNTBLANK(DataTransposed!$D$2:$D$32)</f>
        <v>0</v>
      </c>
      <c r="F6">
        <f>COUNTBLANK(DataTransposed!$E$2:$E$32)</f>
        <v>0</v>
      </c>
      <c r="G6">
        <f>COUNTBLANK(DataTransposed!$F$2:$F$32)</f>
        <v>0</v>
      </c>
      <c r="H6">
        <f>COUNTBLANK(DataTransposed!$G$2:$G$32)</f>
        <v>0</v>
      </c>
      <c r="I6">
        <f>COUNTBLANK(DataTransposed!$H$2:$H$32)</f>
        <v>0</v>
      </c>
      <c r="J6">
        <f>COUNTBLANK(DataTransposed!$I$2:$I$32)</f>
        <v>0</v>
      </c>
      <c r="K6">
        <f>COUNTBLANK(DataTransposed!$J$2:$J$32)</f>
        <v>0</v>
      </c>
      <c r="L6">
        <f>COUNTBLANK(DataTransposed!$K$2:$K$32)</f>
        <v>0</v>
      </c>
      <c r="M6">
        <f>COUNTBLANK(DataTransposed!$L$2:$L$32)</f>
        <v>0</v>
      </c>
      <c r="N6">
        <f>COUNTBLANK(DataTransposed!$M$2:$M$32)</f>
        <v>0</v>
      </c>
      <c r="O6">
        <f>COUNTBLANK(DataTransposed!$N$2:$N$32)</f>
        <v>0</v>
      </c>
      <c r="P6">
        <f>COUNTBLANK(DataTransposed!$O$2:$O$32)</f>
        <v>0</v>
      </c>
      <c r="Q6">
        <f>COUNTBLANK(DataTransposed!$P$2:$P$32)</f>
        <v>0</v>
      </c>
      <c r="R6">
        <f>COUNTBLANK(DataTransposed!$Q$2:$Q$32)</f>
        <v>0</v>
      </c>
      <c r="S6">
        <f>COUNTBLANK(DataTransposed!$R$2:$R$32)</f>
        <v>0</v>
      </c>
      <c r="T6">
        <f>COUNTBLANK(DataTransposed!$S$2:$S$32)</f>
        <v>0</v>
      </c>
      <c r="U6">
        <f>COUNTBLANK(DataTransposed!$T$2:$T$32)</f>
        <v>0</v>
      </c>
      <c r="V6">
        <f>COUNTBLANK(DataTransposed!$U$2:$U$32)</f>
        <v>0</v>
      </c>
      <c r="W6">
        <f>COUNTBLANK(DataTransposed!$V$2:$V$32)</f>
        <v>0</v>
      </c>
      <c r="X6">
        <f>COUNTBLANK(DataTransposed!$W$2:$W$32)</f>
        <v>0</v>
      </c>
      <c r="Y6">
        <f>COUNTBLANK(DataTransposed!$X$2:$X$32)</f>
        <v>0</v>
      </c>
      <c r="Z6">
        <f>COUNTBLANK(DataTransposed!$Y$2:$Y$32)</f>
        <v>0</v>
      </c>
      <c r="AA6">
        <f>COUNTBLANK(DataTransposed!$Z$2:$Z$32)</f>
        <v>0</v>
      </c>
      <c r="AB6">
        <f>COUNTBLANK(DataTransposed!$AA$2:$AA$32)</f>
        <v>0</v>
      </c>
      <c r="AC6">
        <f>COUNTBLANK(DataTransposed!$AB$2:$AB$32)</f>
        <v>0</v>
      </c>
      <c r="AD6">
        <f>COUNTBLANK(DataTransposed!$AC$2:$AC$32)</f>
        <v>0</v>
      </c>
      <c r="AE6">
        <f>COUNTBLANK(DataTransposed!$AD$2:$AD$32)</f>
        <v>0</v>
      </c>
      <c r="AF6">
        <f>COUNTBLANK(DataTransposed!$AE$2:$AE$32)</f>
        <v>0</v>
      </c>
      <c r="AG6">
        <f>COUNTBLANK(DataTransposed!$AF$2:$AF$32)</f>
        <v>0</v>
      </c>
      <c r="AH6">
        <f>COUNTBLANK(DataTransposed!$AG$2:$AG$32)</f>
        <v>0</v>
      </c>
      <c r="AI6">
        <f>COUNTBLANK(DataTransposed!$AH$2:$AH$32)</f>
        <v>0</v>
      </c>
      <c r="AJ6">
        <f>COUNTBLANK(DataTransposed!$AI$2:$AI$32)</f>
        <v>0</v>
      </c>
      <c r="AK6">
        <f>COUNTBLANK(DataTransposed!$AJ$2:$AJ$32)</f>
        <v>0</v>
      </c>
      <c r="AL6">
        <f>COUNTBLANK(DataTransposed!$AK$2:$AK$32)</f>
        <v>0</v>
      </c>
      <c r="AM6">
        <f>COUNTBLANK(DataTransposed!$AL$2:$AL$32)</f>
        <v>0</v>
      </c>
      <c r="AN6">
        <f>COUNTBLANK(DataTransposed!$AM$2:$AM$32)</f>
        <v>0</v>
      </c>
      <c r="AO6">
        <f>COUNTBLANK(DataTransposed!$AN$2:$AN$32)</f>
        <v>0</v>
      </c>
      <c r="AP6">
        <f>COUNTBLANK(DataTransposed!$AO$2:$AO$32)</f>
        <v>0</v>
      </c>
      <c r="AQ6">
        <f>COUNTBLANK(DataTransposed!$AP$2:$AP$32)</f>
        <v>0</v>
      </c>
      <c r="AR6">
        <f>COUNTBLANK(DataTransposed!$AQ$2:$AQ$32)</f>
        <v>0</v>
      </c>
      <c r="AS6">
        <f>COUNTBLANK(DataTransposed!$AR$2:$AR$32)</f>
        <v>0</v>
      </c>
      <c r="AT6">
        <f>COUNTBLANK(DataTransposed!$AS$2:$AS$32)</f>
        <v>0</v>
      </c>
      <c r="AU6">
        <f>COUNTBLANK(DataTransposed!$AT$2:$AT$32)</f>
        <v>0</v>
      </c>
      <c r="AV6">
        <f>COUNTBLANK(DataTransposed!$AU$2:$AU$32)</f>
        <v>0</v>
      </c>
      <c r="AW6">
        <f>COUNTBLANK(DataTransposed!$AV$2:$AV$32)</f>
        <v>0</v>
      </c>
      <c r="AX6">
        <f>COUNTBLANK(DataTransposed!$AW$2:$AW$32)</f>
        <v>0</v>
      </c>
      <c r="AY6">
        <f>COUNTBLANK(DataTransposed!$AX$2:$AX$32)</f>
        <v>0</v>
      </c>
      <c r="AZ6">
        <f>COUNTBLANK(DataTransposed!$AY$2:$AY$32)</f>
        <v>0</v>
      </c>
      <c r="BA6">
        <f>COUNTBLANK(DataTransposed!$AZ$2:$AZ$32)</f>
        <v>0</v>
      </c>
    </row>
    <row r="8" spans="1:53" x14ac:dyDescent="0.25">
      <c r="B8" t="s">
        <v>72</v>
      </c>
    </row>
    <row r="9" spans="1:53" x14ac:dyDescent="0.25">
      <c r="B9" t="s">
        <v>61</v>
      </c>
      <c r="C9" s="11">
        <f>MIN(DataTransposed!$B$2:$B$32)</f>
        <v>66.5</v>
      </c>
      <c r="D9" s="11">
        <f>MIN(DataTransposed!$C$2:$C$32)</f>
        <v>55.4</v>
      </c>
      <c r="E9" s="11">
        <f>MIN(DataTransposed!$D$2:$D$32)</f>
        <v>62</v>
      </c>
      <c r="F9" s="11">
        <f>MIN(DataTransposed!$E$2:$E$32)</f>
        <v>65.375</v>
      </c>
      <c r="G9" s="11">
        <f>MIN(DataTransposed!$F$2:$F$32)</f>
        <v>53.6</v>
      </c>
      <c r="H9" s="11">
        <f>MIN(DataTransposed!$G$2:$G$32)</f>
        <v>58.6</v>
      </c>
      <c r="I9" s="11">
        <f>MIN(DataTransposed!$H$2:$H$32)</f>
        <v>63.8</v>
      </c>
      <c r="J9" s="11">
        <f>MIN(DataTransposed!$I$2:$I$32)</f>
        <v>67.7</v>
      </c>
      <c r="K9" s="11">
        <f>MIN(DataTransposed!$J$2:$J$32)</f>
        <v>34.6</v>
      </c>
      <c r="L9" s="11">
        <f>MIN(DataTransposed!$K$2:$K$32)</f>
        <v>64.400000000000006</v>
      </c>
      <c r="M9" s="11">
        <f>MIN(DataTransposed!$L$2:$L$32)</f>
        <v>62.4</v>
      </c>
      <c r="N9" s="11">
        <f>MIN(DataTransposed!$M$2:$M$32)</f>
        <v>50.2</v>
      </c>
      <c r="O9" s="11">
        <f>MIN(DataTransposed!$N$2:$N$32)</f>
        <v>68.400000000000006</v>
      </c>
      <c r="P9" s="11">
        <f>MIN(DataTransposed!$O$2:$O$32)</f>
        <v>60.6</v>
      </c>
      <c r="Q9" s="11">
        <f>MIN(DataTransposed!$P$2:$P$32)</f>
        <v>66.099999999999994</v>
      </c>
      <c r="R9" s="11">
        <f>MIN(DataTransposed!$Q$2:$Q$32)</f>
        <v>66.3</v>
      </c>
      <c r="S9" s="11">
        <f>MIN(DataTransposed!$R$2:$R$32)</f>
        <v>63.199999999999996</v>
      </c>
      <c r="T9" s="11">
        <f>MIN(DataTransposed!$S$2:$S$32)</f>
        <v>64.900000000000006</v>
      </c>
      <c r="U9" s="11">
        <f>MIN(DataTransposed!$T$2:$T$32)</f>
        <v>64.900000000000006</v>
      </c>
      <c r="V9" s="11">
        <f>MIN(DataTransposed!$U$2:$U$32)</f>
        <v>71.024999999999991</v>
      </c>
      <c r="W9" s="11">
        <f>MIN(DataTransposed!$V$2:$V$32)</f>
        <v>62.7</v>
      </c>
      <c r="X9" s="11">
        <f>MIN(DataTransposed!$W$2:$W$32)</f>
        <v>58.6</v>
      </c>
      <c r="Y9" s="11">
        <f>MIN(DataTransposed!$X$2:$X$32)</f>
        <v>70.599999999999994</v>
      </c>
      <c r="Z9" s="11">
        <f>MIN(DataTransposed!$Y$2:$Y$32)</f>
        <v>65.8</v>
      </c>
      <c r="AA9" s="11">
        <f>MIN(DataTransposed!$Z$2:$Z$32)</f>
        <v>69.2</v>
      </c>
      <c r="AB9" s="11">
        <f>MIN(DataTransposed!$AA$2:$AA$32)</f>
        <v>63.7</v>
      </c>
      <c r="AC9" s="11">
        <f>MIN(DataTransposed!$AB$2:$AB$32)</f>
        <v>64.400000000000006</v>
      </c>
      <c r="AD9" s="11">
        <f>MIN(DataTransposed!$AC$2:$AC$32)</f>
        <v>66.599999999999994</v>
      </c>
      <c r="AE9" s="11">
        <f>MIN(DataTransposed!$AD$2:$AD$32)</f>
        <v>54.1</v>
      </c>
      <c r="AF9" s="11">
        <f>MIN(DataTransposed!$AE$2:$AE$32)</f>
        <v>64.8</v>
      </c>
      <c r="AG9" s="11">
        <f>MIN(DataTransposed!$AF$2:$AF$32)</f>
        <v>62.3</v>
      </c>
      <c r="AH9" s="11">
        <f>MIN(DataTransposed!$AG$2:$AG$32)</f>
        <v>65.400000000000006</v>
      </c>
      <c r="AI9" s="11">
        <f>MIN(DataTransposed!$AH$2:$AH$32)</f>
        <v>50.3</v>
      </c>
      <c r="AJ9" s="11">
        <f>MIN(DataTransposed!$AI$2:$AI$32)</f>
        <v>66.425000000000011</v>
      </c>
      <c r="AK9" s="11">
        <f>MIN(DataTransposed!$AJ$2:$AJ$32)</f>
        <v>62.7</v>
      </c>
      <c r="AL9" s="11">
        <f>MIN(DataTransposed!$AK$2:$AK$32)</f>
        <v>67.375</v>
      </c>
      <c r="AM9" s="11">
        <f>MIN(DataTransposed!$AL$2:$AL$32)</f>
        <v>68.400000000000006</v>
      </c>
      <c r="AN9" s="11">
        <f>MIN(DataTransposed!$AM$2:$AM$32)</f>
        <v>61</v>
      </c>
      <c r="AO9" s="11">
        <f>MIN(DataTransposed!$AN$2:$AN$32)</f>
        <v>69.675000000000011</v>
      </c>
      <c r="AP9" s="11">
        <f>MIN(DataTransposed!$AO$2:$AO$32)</f>
        <v>56.5</v>
      </c>
      <c r="AQ9" s="11">
        <f>MIN(DataTransposed!$AP$2:$AP$32)</f>
        <v>69.099999999999994</v>
      </c>
      <c r="AR9" s="11">
        <f>MIN(DataTransposed!$AQ$2:$AQ$32)</f>
        <v>65.599999999999994</v>
      </c>
      <c r="AS9" s="11">
        <f>MIN(DataTransposed!$AR$2:$AR$32)</f>
        <v>64.099999999999994</v>
      </c>
      <c r="AT9" s="11">
        <f>MIN(DataTransposed!$AS$2:$AS$32)</f>
        <v>58.3</v>
      </c>
      <c r="AU9" s="11">
        <f>MIN(DataTransposed!$AT$2:$AT$32)</f>
        <v>68</v>
      </c>
      <c r="AV9" s="11">
        <f>MIN(DataTransposed!$AU$2:$AU$32)</f>
        <v>66.900000000000006</v>
      </c>
      <c r="AW9" s="11">
        <f>MIN(DataTransposed!$AV$2:$AV$32)</f>
        <v>67.8</v>
      </c>
      <c r="AX9" s="11">
        <f>MIN(DataTransposed!$AW$2:$AW$32)</f>
        <v>61.6</v>
      </c>
      <c r="AY9" s="11">
        <f>MIN(DataTransposed!$AX$2:$AX$32)</f>
        <v>72</v>
      </c>
      <c r="AZ9" s="11">
        <f>MIN(DataTransposed!$AY$2:$AY$32)</f>
        <v>63.8</v>
      </c>
      <c r="BA9" s="11">
        <f>MIN(DataTransposed!$AZ$2:$AZ$32)</f>
        <v>65.8</v>
      </c>
    </row>
    <row r="10" spans="1:53" x14ac:dyDescent="0.25">
      <c r="B10" t="s">
        <v>62</v>
      </c>
      <c r="C10" s="11">
        <f>MAX(DataTransposed!$B$2:$B$32)</f>
        <v>78</v>
      </c>
      <c r="D10" s="11">
        <f>MAX(DataTransposed!$C$2:$C$32)</f>
        <v>70</v>
      </c>
      <c r="E10" s="11">
        <f>MAX(DataTransposed!$D$2:$D$32)</f>
        <v>71.599999999999994</v>
      </c>
      <c r="F10" s="11">
        <f>MAX(DataTransposed!$E$2:$E$32)</f>
        <v>71.2</v>
      </c>
      <c r="G10" s="11">
        <f>MAX(DataTransposed!$F$2:$F$32)</f>
        <v>60.2</v>
      </c>
      <c r="H10" s="11">
        <f>MAX(DataTransposed!$G$2:$G$32)</f>
        <v>71.3</v>
      </c>
      <c r="I10" s="11">
        <f>MAX(DataTransposed!$H$2:$H$32)</f>
        <v>73</v>
      </c>
      <c r="J10" s="11">
        <f>MAX(DataTransposed!$I$2:$I$32)</f>
        <v>77.3</v>
      </c>
      <c r="K10" s="11">
        <f>MAX(DataTransposed!$J$2:$J$32)</f>
        <v>47.2</v>
      </c>
      <c r="L10" s="11">
        <f>MAX(DataTransposed!$K$2:$K$32)</f>
        <v>72.400000000000006</v>
      </c>
      <c r="M10" s="11">
        <f>MAX(DataTransposed!$L$2:$L$32)</f>
        <v>71.8</v>
      </c>
      <c r="N10" s="11">
        <f>MAX(DataTransposed!$M$2:$M$32)</f>
        <v>60.6</v>
      </c>
      <c r="O10" s="11">
        <f>MAX(DataTransposed!$N$2:$N$32)</f>
        <v>75.424999999999997</v>
      </c>
      <c r="P10" s="11">
        <f>MAX(DataTransposed!$O$2:$O$32)</f>
        <v>72.7</v>
      </c>
      <c r="Q10" s="11">
        <f>MAX(DataTransposed!$P$2:$P$32)</f>
        <v>75.8</v>
      </c>
      <c r="R10" s="11">
        <f>MAX(DataTransposed!$Q$2:$Q$32)</f>
        <v>76.599999999999994</v>
      </c>
      <c r="S10" s="11">
        <f>MAX(DataTransposed!$R$2:$R$32)</f>
        <v>72.7</v>
      </c>
      <c r="T10" s="11">
        <f>MAX(DataTransposed!$S$2:$S$32)</f>
        <v>75.099999999999994</v>
      </c>
      <c r="U10" s="11">
        <f>MAX(DataTransposed!$T$2:$T$32)</f>
        <v>73.5</v>
      </c>
      <c r="V10" s="11">
        <f>MAX(DataTransposed!$U$2:$U$32)</f>
        <v>77.400000000000006</v>
      </c>
      <c r="W10" s="11">
        <f>MAX(DataTransposed!$V$2:$V$32)</f>
        <v>72.599999999999994</v>
      </c>
      <c r="X10" s="11">
        <f>MAX(DataTransposed!$W$2:$W$32)</f>
        <v>65.825000000000003</v>
      </c>
      <c r="Y10" s="11">
        <f>MAX(DataTransposed!$X$2:$X$32)</f>
        <v>77.400000000000006</v>
      </c>
      <c r="Z10" s="11">
        <f>MAX(DataTransposed!$Y$2:$Y$32)</f>
        <v>77.3</v>
      </c>
      <c r="AA10" s="11">
        <f>MAX(DataTransposed!$Z$2:$Z$32)</f>
        <v>78.8</v>
      </c>
      <c r="AB10" s="11">
        <f>MAX(DataTransposed!$AA$2:$AA$32)</f>
        <v>74.8</v>
      </c>
      <c r="AC10" s="11">
        <f>MAX(DataTransposed!$AB$2:$AB$32)</f>
        <v>72.400000000000006</v>
      </c>
      <c r="AD10" s="11">
        <f>MAX(DataTransposed!$AC$2:$AC$32)</f>
        <v>71.2</v>
      </c>
      <c r="AE10" s="11">
        <f>MAX(DataTransposed!$AD$2:$AD$32)</f>
        <v>65.7</v>
      </c>
      <c r="AF10" s="11">
        <f>MAX(DataTransposed!$AE$2:$AE$32)</f>
        <v>76.025000000000006</v>
      </c>
      <c r="AG10" s="11">
        <f>MAX(DataTransposed!$AF$2:$AF$32)</f>
        <v>70.099999999999994</v>
      </c>
      <c r="AH10" s="11">
        <f>MAX(DataTransposed!$AG$2:$AG$32)</f>
        <v>73.7</v>
      </c>
      <c r="AI10" s="11">
        <f>MAX(DataTransposed!$AH$2:$AH$32)</f>
        <v>55.9</v>
      </c>
      <c r="AJ10" s="11">
        <f>MAX(DataTransposed!$AI$2:$AI$32)</f>
        <v>71.7</v>
      </c>
      <c r="AK10" s="11">
        <f>MAX(DataTransposed!$AJ$2:$AJ$32)</f>
        <v>71</v>
      </c>
      <c r="AL10" s="11">
        <f>MAX(DataTransposed!$AK$2:$AK$32)</f>
        <v>73.3</v>
      </c>
      <c r="AM10" s="11">
        <f>MAX(DataTransposed!$AL$2:$AL$32)</f>
        <v>72.900000000000006</v>
      </c>
      <c r="AN10" s="11">
        <f>MAX(DataTransposed!$AM$2:$AM$32)</f>
        <v>69</v>
      </c>
      <c r="AO10" s="11">
        <f>MAX(DataTransposed!$AN$2:$AN$32)</f>
        <v>75.2</v>
      </c>
      <c r="AP10" s="11">
        <f>MAX(DataTransposed!$AO$2:$AO$32)</f>
        <v>64.900000000000006</v>
      </c>
      <c r="AQ10" s="11">
        <f>MAX(DataTransposed!$AP$2:$AP$32)</f>
        <v>77.5</v>
      </c>
      <c r="AR10" s="11">
        <f>MAX(DataTransposed!$AQ$2:$AQ$32)</f>
        <v>71.5</v>
      </c>
      <c r="AS10" s="11">
        <f>MAX(DataTransposed!$AR$2:$AR$32)</f>
        <v>72.400000000000006</v>
      </c>
      <c r="AT10" s="11">
        <f>MAX(DataTransposed!$AS$2:$AS$32)</f>
        <v>66</v>
      </c>
      <c r="AU10" s="11">
        <f>MAX(DataTransposed!$AT$2:$AT$32)</f>
        <v>76.2</v>
      </c>
      <c r="AV10" s="11">
        <f>MAX(DataTransposed!$AU$2:$AU$32)</f>
        <v>74.599999999999994</v>
      </c>
      <c r="AW10" s="11">
        <f>MAX(DataTransposed!$AV$2:$AV$32)</f>
        <v>75.099999999999994</v>
      </c>
      <c r="AX10" s="11">
        <f>MAX(DataTransposed!$AW$2:$AW$32)</f>
        <v>67.599999999999994</v>
      </c>
      <c r="AY10" s="11">
        <f>MAX(DataTransposed!$AX$2:$AX$32)</f>
        <v>81.3</v>
      </c>
      <c r="AZ10" s="11">
        <f>MAX(DataTransposed!$AY$2:$AY$32)</f>
        <v>73.3</v>
      </c>
      <c r="BA10" s="11">
        <f>MAX(DataTransposed!$AZ$2:$AZ$32)</f>
        <v>73.775000000000006</v>
      </c>
    </row>
    <row r="11" spans="1:53" x14ac:dyDescent="0.25">
      <c r="B11" t="s">
        <v>55</v>
      </c>
      <c r="C11" s="11">
        <f>C10-C9</f>
        <v>11.5</v>
      </c>
      <c r="D11" s="11">
        <f t="shared" ref="D11:BA11" si="2">D10-D9</f>
        <v>14.600000000000001</v>
      </c>
      <c r="E11" s="11">
        <f t="shared" si="2"/>
        <v>9.5999999999999943</v>
      </c>
      <c r="F11" s="11">
        <f t="shared" si="2"/>
        <v>5.8250000000000028</v>
      </c>
      <c r="G11" s="11">
        <f t="shared" si="2"/>
        <v>6.6000000000000014</v>
      </c>
      <c r="H11" s="11">
        <f t="shared" si="2"/>
        <v>12.699999999999996</v>
      </c>
      <c r="I11" s="11">
        <f t="shared" si="2"/>
        <v>9.2000000000000028</v>
      </c>
      <c r="J11" s="11">
        <f t="shared" si="2"/>
        <v>9.5999999999999943</v>
      </c>
      <c r="K11" s="11">
        <f t="shared" si="2"/>
        <v>12.600000000000001</v>
      </c>
      <c r="L11" s="11">
        <f t="shared" si="2"/>
        <v>8</v>
      </c>
      <c r="M11" s="11">
        <f t="shared" si="2"/>
        <v>9.3999999999999986</v>
      </c>
      <c r="N11" s="11">
        <f t="shared" si="2"/>
        <v>10.399999999999999</v>
      </c>
      <c r="O11" s="11">
        <f t="shared" si="2"/>
        <v>7.0249999999999915</v>
      </c>
      <c r="P11" s="11">
        <f t="shared" si="2"/>
        <v>12.100000000000001</v>
      </c>
      <c r="Q11" s="11">
        <f t="shared" si="2"/>
        <v>9.7000000000000028</v>
      </c>
      <c r="R11" s="11">
        <f t="shared" si="2"/>
        <v>10.299999999999997</v>
      </c>
      <c r="S11" s="11">
        <f t="shared" si="2"/>
        <v>9.5000000000000071</v>
      </c>
      <c r="T11" s="11">
        <f t="shared" si="2"/>
        <v>10.199999999999989</v>
      </c>
      <c r="U11" s="11">
        <f t="shared" si="2"/>
        <v>8.5999999999999943</v>
      </c>
      <c r="V11" s="11">
        <f t="shared" si="2"/>
        <v>6.3750000000000142</v>
      </c>
      <c r="W11" s="11">
        <f t="shared" si="2"/>
        <v>9.8999999999999915</v>
      </c>
      <c r="X11" s="11">
        <f t="shared" si="2"/>
        <v>7.2250000000000014</v>
      </c>
      <c r="Y11" s="11">
        <f t="shared" si="2"/>
        <v>6.8000000000000114</v>
      </c>
      <c r="Z11" s="11">
        <f t="shared" si="2"/>
        <v>11.5</v>
      </c>
      <c r="AA11" s="11">
        <f t="shared" si="2"/>
        <v>9.5999999999999943</v>
      </c>
      <c r="AB11" s="11">
        <f t="shared" si="2"/>
        <v>11.099999999999994</v>
      </c>
      <c r="AC11" s="11">
        <f t="shared" si="2"/>
        <v>8</v>
      </c>
      <c r="AD11" s="11">
        <f t="shared" si="2"/>
        <v>4.6000000000000085</v>
      </c>
      <c r="AE11" s="11">
        <f t="shared" si="2"/>
        <v>11.600000000000001</v>
      </c>
      <c r="AF11" s="11">
        <f t="shared" si="2"/>
        <v>11.225000000000009</v>
      </c>
      <c r="AG11" s="11">
        <f t="shared" si="2"/>
        <v>7.7999999999999972</v>
      </c>
      <c r="AH11" s="11">
        <f t="shared" si="2"/>
        <v>8.2999999999999972</v>
      </c>
      <c r="AI11" s="11">
        <f t="shared" si="2"/>
        <v>5.6000000000000014</v>
      </c>
      <c r="AJ11" s="11">
        <f t="shared" si="2"/>
        <v>5.2749999999999915</v>
      </c>
      <c r="AK11" s="11">
        <f t="shared" si="2"/>
        <v>8.2999999999999972</v>
      </c>
      <c r="AL11" s="11">
        <f t="shared" si="2"/>
        <v>5.9249999999999972</v>
      </c>
      <c r="AM11" s="11">
        <f t="shared" si="2"/>
        <v>4.5</v>
      </c>
      <c r="AN11" s="11">
        <f t="shared" si="2"/>
        <v>8</v>
      </c>
      <c r="AO11" s="11">
        <f t="shared" si="2"/>
        <v>5.5249999999999915</v>
      </c>
      <c r="AP11" s="11">
        <f t="shared" si="2"/>
        <v>8.4000000000000057</v>
      </c>
      <c r="AQ11" s="11">
        <f t="shared" si="2"/>
        <v>8.4000000000000057</v>
      </c>
      <c r="AR11" s="11">
        <f t="shared" si="2"/>
        <v>5.9000000000000057</v>
      </c>
      <c r="AS11" s="11">
        <f t="shared" si="2"/>
        <v>8.3000000000000114</v>
      </c>
      <c r="AT11" s="11">
        <f t="shared" si="2"/>
        <v>7.7000000000000028</v>
      </c>
      <c r="AU11" s="11">
        <f t="shared" si="2"/>
        <v>8.2000000000000028</v>
      </c>
      <c r="AV11" s="11">
        <f t="shared" si="2"/>
        <v>7.6999999999999886</v>
      </c>
      <c r="AW11" s="11">
        <f t="shared" si="2"/>
        <v>7.2999999999999972</v>
      </c>
      <c r="AX11" s="11">
        <f t="shared" si="2"/>
        <v>5.9999999999999929</v>
      </c>
      <c r="AY11" s="11">
        <f t="shared" si="2"/>
        <v>9.2999999999999972</v>
      </c>
      <c r="AZ11" s="11">
        <f t="shared" si="2"/>
        <v>9.5</v>
      </c>
      <c r="BA11" s="11">
        <f t="shared" si="2"/>
        <v>7.9750000000000085</v>
      </c>
    </row>
    <row r="12" spans="1:53" x14ac:dyDescent="0.25">
      <c r="B12" t="s">
        <v>63</v>
      </c>
      <c r="C12" s="11">
        <f>SUM(DataTransposed!$B$2:$B$32)</f>
        <v>2232.25</v>
      </c>
      <c r="D12" s="11">
        <f>SUM(DataTransposed!$C$2:$C$32)</f>
        <v>1956.8499999999997</v>
      </c>
      <c r="E12" s="11">
        <f>SUM(DataTransposed!$D$2:$D$32)</f>
        <v>2056.1999999999998</v>
      </c>
      <c r="F12" s="11">
        <f>SUM(DataTransposed!$E$2:$E$32)</f>
        <v>2107.7250000000004</v>
      </c>
      <c r="G12" s="11">
        <f>SUM(DataTransposed!$F$2:$F$32)</f>
        <v>1735.6000000000001</v>
      </c>
      <c r="H12" s="11">
        <f>SUM(DataTransposed!$G$2:$G$32)</f>
        <v>2029.425</v>
      </c>
      <c r="I12" s="11">
        <f>SUM(DataTransposed!$H$2:$H$32)</f>
        <v>2133.5</v>
      </c>
      <c r="J12" s="11">
        <f>SUM(DataTransposed!$I$2:$I$32)</f>
        <v>2263.2250000000004</v>
      </c>
      <c r="K12" s="11">
        <f>SUM(DataTransposed!$J$2:$J$32)</f>
        <v>1270.425</v>
      </c>
      <c r="L12" s="11">
        <f>SUM(DataTransposed!$K$2:$K$32)</f>
        <v>2102.1250000000005</v>
      </c>
      <c r="M12" s="11">
        <f>SUM(DataTransposed!$L$2:$L$32)</f>
        <v>2076.6</v>
      </c>
      <c r="N12" s="11">
        <f>SUM(DataTransposed!$M$2:$M$32)</f>
        <v>1711.6249999999998</v>
      </c>
      <c r="O12" s="11">
        <f>SUM(DataTransposed!$N$2:$N$32)</f>
        <v>2229.7500000000005</v>
      </c>
      <c r="P12" s="11">
        <f>SUM(DataTransposed!$O$2:$O$32)</f>
        <v>2057.5250000000005</v>
      </c>
      <c r="Q12" s="11">
        <f>SUM(DataTransposed!$P$2:$P$32)</f>
        <v>2215.5000000000005</v>
      </c>
      <c r="R12" s="11">
        <f>SUM(DataTransposed!$Q$2:$Q$32)</f>
        <v>2214.6750000000006</v>
      </c>
      <c r="S12" s="11">
        <f>SUM(DataTransposed!$R$2:$R$32)</f>
        <v>2113.5749999999998</v>
      </c>
      <c r="T12" s="11">
        <f>SUM(DataTransposed!$S$2:$S$32)</f>
        <v>2186.6250000000005</v>
      </c>
      <c r="U12" s="11">
        <f>SUM(DataTransposed!$T$2:$T$32)</f>
        <v>2124.9</v>
      </c>
      <c r="V12" s="11">
        <f>SUM(DataTransposed!$U$2:$U$32)</f>
        <v>2295.8250000000003</v>
      </c>
      <c r="W12" s="11">
        <f>SUM(DataTransposed!$V$2:$V$32)</f>
        <v>2104.7749999999996</v>
      </c>
      <c r="X12" s="11">
        <f>SUM(DataTransposed!$W$2:$W$32)</f>
        <v>1929.4</v>
      </c>
      <c r="Y12" s="11">
        <f>SUM(DataTransposed!$X$2:$X$32)</f>
        <v>2293.875</v>
      </c>
      <c r="Z12" s="11">
        <f>SUM(DataTransposed!$Y$2:$Y$32)</f>
        <v>2246.2249999999999</v>
      </c>
      <c r="AA12" s="11">
        <f>SUM(DataTransposed!$Z$2:$Z$32)</f>
        <v>2272.125</v>
      </c>
      <c r="AB12" s="11">
        <f>SUM(DataTransposed!$AA$2:$AA$32)</f>
        <v>2165.3750000000005</v>
      </c>
      <c r="AC12" s="11">
        <f>SUM(DataTransposed!$AB$2:$AB$32)</f>
        <v>2125.4</v>
      </c>
      <c r="AD12" s="11">
        <f>SUM(DataTransposed!$AC$2:$AC$32)</f>
        <v>2125.9749999999999</v>
      </c>
      <c r="AE12" s="11">
        <f>SUM(DataTransposed!$AD$2:$AD$32)</f>
        <v>1843.875</v>
      </c>
      <c r="AF12" s="11">
        <f>SUM(DataTransposed!$AE$2:$AE$32)</f>
        <v>2163.1</v>
      </c>
      <c r="AG12" s="11">
        <f>SUM(DataTransposed!$AF$2:$AF$32)</f>
        <v>2032.1250000000002</v>
      </c>
      <c r="AH12" s="11">
        <f>SUM(DataTransposed!$AG$2:$AG$32)</f>
        <v>2143.0750000000003</v>
      </c>
      <c r="AI12" s="11">
        <f>SUM(DataTransposed!$AH$2:$AH$32)</f>
        <v>1651.4500000000003</v>
      </c>
      <c r="AJ12" s="11">
        <f>SUM(DataTransposed!$AI$2:$AI$32)</f>
        <v>2151.0749999999998</v>
      </c>
      <c r="AK12" s="11">
        <f>SUM(DataTransposed!$AJ$2:$AJ$32)</f>
        <v>2096.0500000000002</v>
      </c>
      <c r="AL12" s="11">
        <f>SUM(DataTransposed!$AK$2:$AK$32)</f>
        <v>2161.0749999999998</v>
      </c>
      <c r="AM12" s="11">
        <f>SUM(DataTransposed!$AL$2:$AL$32)</f>
        <v>2176.0499999999997</v>
      </c>
      <c r="AN12" s="11">
        <f>SUM(DataTransposed!$AM$2:$AM$32)</f>
        <v>2012.4249999999995</v>
      </c>
      <c r="AO12" s="11">
        <f>SUM(DataTransposed!$AN$2:$AN$32)</f>
        <v>2253.2750000000005</v>
      </c>
      <c r="AP12" s="11">
        <f>SUM(DataTransposed!$AO$2:$AO$32)</f>
        <v>1883.325</v>
      </c>
      <c r="AQ12" s="11">
        <f>SUM(DataTransposed!$AP$2:$AP$32)</f>
        <v>2277.3500000000004</v>
      </c>
      <c r="AR12" s="11">
        <f>SUM(DataTransposed!$AQ$2:$AQ$32)</f>
        <v>2122.9250000000006</v>
      </c>
      <c r="AS12" s="11">
        <f>SUM(DataTransposed!$AR$2:$AR$32)</f>
        <v>2137.9750000000004</v>
      </c>
      <c r="AT12" s="11">
        <f>SUM(DataTransposed!$AS$2:$AS$32)</f>
        <v>1940.8</v>
      </c>
      <c r="AU12" s="11">
        <f>SUM(DataTransposed!$AT$2:$AT$32)</f>
        <v>2228.6500000000005</v>
      </c>
      <c r="AV12" s="11">
        <f>SUM(DataTransposed!$AU$2:$AU$32)</f>
        <v>2204.4749999999995</v>
      </c>
      <c r="AW12" s="11">
        <f>SUM(DataTransposed!$AV$2:$AV$32)</f>
        <v>2171.0250000000001</v>
      </c>
      <c r="AX12" s="11">
        <f>SUM(DataTransposed!$AW$2:$AW$32)</f>
        <v>1999.4</v>
      </c>
      <c r="AY12" s="11">
        <f>SUM(DataTransposed!$AX$2:$AX$32)</f>
        <v>2348.6749999999997</v>
      </c>
      <c r="AZ12" s="11">
        <f>SUM(DataTransposed!$AY$2:$AY$32)</f>
        <v>2140.7250000000004</v>
      </c>
      <c r="BA12" s="11">
        <f>SUM(DataTransposed!$AZ$2:$AZ$32)</f>
        <v>2189.2500000000005</v>
      </c>
    </row>
    <row r="13" spans="1:53" x14ac:dyDescent="0.25">
      <c r="B13" t="s">
        <v>52</v>
      </c>
      <c r="C13" s="11">
        <f>AVERAGE(DataTransposed!$B$2:$B$32)</f>
        <v>72.008064516129039</v>
      </c>
      <c r="D13" s="11">
        <f>AVERAGE(DataTransposed!$C$2:$C$32)</f>
        <v>63.124193548387083</v>
      </c>
      <c r="E13" s="11">
        <f>AVERAGE(DataTransposed!$D$2:$D$32)</f>
        <v>66.329032258064515</v>
      </c>
      <c r="F13" s="11">
        <f>AVERAGE(DataTransposed!$E$2:$E$32)</f>
        <v>67.991129032258073</v>
      </c>
      <c r="G13" s="11">
        <f>AVERAGE(DataTransposed!$F$2:$F$32)</f>
        <v>55.987096774193553</v>
      </c>
      <c r="H13" s="11">
        <f>AVERAGE(DataTransposed!$G$2:$G$32)</f>
        <v>65.465322580645164</v>
      </c>
      <c r="I13" s="11">
        <f>AVERAGE(DataTransposed!$H$2:$H$32)</f>
        <v>68.822580645161295</v>
      </c>
      <c r="J13" s="11">
        <f>AVERAGE(DataTransposed!$I$2:$I$32)</f>
        <v>73.007258064516137</v>
      </c>
      <c r="K13" s="11">
        <f>AVERAGE(DataTransposed!$J$2:$J$32)</f>
        <v>40.981451612903221</v>
      </c>
      <c r="L13" s="11">
        <f>AVERAGE(DataTransposed!$K$2:$K$32)</f>
        <v>67.810483870967758</v>
      </c>
      <c r="M13" s="11">
        <f>AVERAGE(DataTransposed!$L$2:$L$32)</f>
        <v>66.987096774193546</v>
      </c>
      <c r="N13" s="11">
        <f>AVERAGE(DataTransposed!$M$2:$M$32)</f>
        <v>55.213709677419345</v>
      </c>
      <c r="O13" s="11">
        <f>AVERAGE(DataTransposed!$N$2:$N$32)</f>
        <v>71.927419354838719</v>
      </c>
      <c r="P13" s="11">
        <f>AVERAGE(DataTransposed!$O$2:$O$32)</f>
        <v>66.371774193548404</v>
      </c>
      <c r="Q13" s="11">
        <f>AVERAGE(DataTransposed!$P$2:$P$32)</f>
        <v>71.467741935483886</v>
      </c>
      <c r="R13" s="11">
        <f>AVERAGE(DataTransposed!$Q$2:$Q$32)</f>
        <v>71.44112903225809</v>
      </c>
      <c r="S13" s="11">
        <f>AVERAGE(DataTransposed!$R$2:$R$32)</f>
        <v>68.179838709677412</v>
      </c>
      <c r="T13" s="11">
        <f>AVERAGE(DataTransposed!$S$2:$S$32)</f>
        <v>70.536290322580655</v>
      </c>
      <c r="U13" s="11">
        <f>AVERAGE(DataTransposed!$T$2:$T$32)</f>
        <v>68.545161290322582</v>
      </c>
      <c r="V13" s="11">
        <f>AVERAGE(DataTransposed!$U$2:$U$32)</f>
        <v>74.058870967741939</v>
      </c>
      <c r="W13" s="11">
        <f>AVERAGE(DataTransposed!$V$2:$V$32)</f>
        <v>67.895967741935479</v>
      </c>
      <c r="X13" s="11">
        <f>AVERAGE(DataTransposed!$W$2:$W$32)</f>
        <v>62.238709677419358</v>
      </c>
      <c r="Y13" s="11">
        <f>AVERAGE(DataTransposed!$X$2:$X$32)</f>
        <v>73.995967741935488</v>
      </c>
      <c r="Z13" s="11">
        <f>AVERAGE(DataTransposed!$Y$2:$Y$32)</f>
        <v>72.45887096774193</v>
      </c>
      <c r="AA13" s="11">
        <f>AVERAGE(DataTransposed!$Z$2:$Z$32)</f>
        <v>73.29435483870968</v>
      </c>
      <c r="AB13" s="11">
        <f>AVERAGE(DataTransposed!$AA$2:$AA$32)</f>
        <v>69.850806451612911</v>
      </c>
      <c r="AC13" s="11">
        <f>AVERAGE(DataTransposed!$AB$2:$AB$32)</f>
        <v>68.561290322580646</v>
      </c>
      <c r="AD13" s="11">
        <f>AVERAGE(DataTransposed!$AC$2:$AC$32)</f>
        <v>68.579838709677418</v>
      </c>
      <c r="AE13" s="11">
        <f>AVERAGE(DataTransposed!$AD$2:$AD$32)</f>
        <v>59.479838709677416</v>
      </c>
      <c r="AF13" s="11">
        <f>AVERAGE(DataTransposed!$AE$2:$AE$32)</f>
        <v>69.777419354838713</v>
      </c>
      <c r="AG13" s="11">
        <f>AVERAGE(DataTransposed!$AF$2:$AF$32)</f>
        <v>65.552419354838719</v>
      </c>
      <c r="AH13" s="11">
        <f>AVERAGE(DataTransposed!$AG$2:$AG$32)</f>
        <v>69.131451612903234</v>
      </c>
      <c r="AI13" s="11">
        <f>AVERAGE(DataTransposed!$AH$2:$AH$32)</f>
        <v>53.272580645161298</v>
      </c>
      <c r="AJ13" s="11">
        <f>AVERAGE(DataTransposed!$AI$2:$AI$32)</f>
        <v>69.389516129032259</v>
      </c>
      <c r="AK13" s="11">
        <f>AVERAGE(DataTransposed!$AJ$2:$AJ$32)</f>
        <v>67.614516129032268</v>
      </c>
      <c r="AL13" s="11">
        <f>AVERAGE(DataTransposed!$AK$2:$AK$32)</f>
        <v>69.71209677419354</v>
      </c>
      <c r="AM13" s="11">
        <f>AVERAGE(DataTransposed!$AL$2:$AL$32)</f>
        <v>70.195161290322574</v>
      </c>
      <c r="AN13" s="11">
        <f>AVERAGE(DataTransposed!$AM$2:$AM$32)</f>
        <v>64.916935483870958</v>
      </c>
      <c r="AO13" s="11">
        <f>AVERAGE(DataTransposed!$AN$2:$AN$32)</f>
        <v>72.68629032258066</v>
      </c>
      <c r="AP13" s="11">
        <f>AVERAGE(DataTransposed!$AO$2:$AO$32)</f>
        <v>60.752419354838715</v>
      </c>
      <c r="AQ13" s="11">
        <f>AVERAGE(DataTransposed!$AP$2:$AP$32)</f>
        <v>73.462903225806457</v>
      </c>
      <c r="AR13" s="11">
        <f>AVERAGE(DataTransposed!$AQ$2:$AQ$32)</f>
        <v>68.481451612903243</v>
      </c>
      <c r="AS13" s="11">
        <f>AVERAGE(DataTransposed!$AR$2:$AR$32)</f>
        <v>68.966935483870984</v>
      </c>
      <c r="AT13" s="11">
        <f>AVERAGE(DataTransposed!$AS$2:$AS$32)</f>
        <v>62.606451612903221</v>
      </c>
      <c r="AU13" s="11">
        <f>AVERAGE(DataTransposed!$AT$2:$AT$32)</f>
        <v>71.891935483870981</v>
      </c>
      <c r="AV13" s="11">
        <f>AVERAGE(DataTransposed!$AU$2:$AU$32)</f>
        <v>71.112096774193532</v>
      </c>
      <c r="AW13" s="11">
        <f>AVERAGE(DataTransposed!$AV$2:$AV$32)</f>
        <v>70.033064516129031</v>
      </c>
      <c r="AX13" s="11">
        <f>AVERAGE(DataTransposed!$AW$2:$AW$32)</f>
        <v>64.49677419354839</v>
      </c>
      <c r="AY13" s="11">
        <f>AVERAGE(DataTransposed!$AX$2:$AX$32)</f>
        <v>75.763709677419342</v>
      </c>
      <c r="AZ13" s="11">
        <f>AVERAGE(DataTransposed!$AY$2:$AY$32)</f>
        <v>69.055645161290329</v>
      </c>
      <c r="BA13" s="11">
        <f>AVERAGE(DataTransposed!$AZ$2:$AZ$32)</f>
        <v>70.620967741935502</v>
      </c>
    </row>
    <row r="14" spans="1:53" x14ac:dyDescent="0.25">
      <c r="B14" t="s">
        <v>53</v>
      </c>
      <c r="C14" s="11">
        <f>MEDIAN(DataTransposed!$B$2:$B$32)</f>
        <v>72.724999999999994</v>
      </c>
      <c r="D14" s="11">
        <f>MEDIAN(DataTransposed!$C$2:$C$32)</f>
        <v>64.575000000000003</v>
      </c>
      <c r="E14" s="11">
        <f>MEDIAN(DataTransposed!$D$2:$D$32)</f>
        <v>66.099999999999994</v>
      </c>
      <c r="F14" s="11">
        <f>MEDIAN(DataTransposed!$E$2:$E$32)</f>
        <v>67.849999999999994</v>
      </c>
      <c r="G14" s="11">
        <f>MEDIAN(DataTransposed!$F$2:$F$32)</f>
        <v>55.5</v>
      </c>
      <c r="H14" s="11">
        <f>MEDIAN(DataTransposed!$G$2:$G$32)</f>
        <v>65</v>
      </c>
      <c r="I14" s="11">
        <f>MEDIAN(DataTransposed!$H$2:$H$32)</f>
        <v>69</v>
      </c>
      <c r="J14" s="11">
        <f>MEDIAN(DataTransposed!$I$2:$I$32)</f>
        <v>73.45</v>
      </c>
      <c r="K14" s="11">
        <f>MEDIAN(DataTransposed!$J$2:$J$32)</f>
        <v>41.525000000000006</v>
      </c>
      <c r="L14" s="11">
        <f>MEDIAN(DataTransposed!$K$2:$K$32)</f>
        <v>67.024999999999991</v>
      </c>
      <c r="M14" s="11">
        <f>MEDIAN(DataTransposed!$L$2:$L$32)</f>
        <v>66.900000000000006</v>
      </c>
      <c r="N14" s="11">
        <f>MEDIAN(DataTransposed!$M$2:$M$32)</f>
        <v>55.449999999999996</v>
      </c>
      <c r="O14" s="11">
        <f>MEDIAN(DataTransposed!$N$2:$N$32)</f>
        <v>71.7</v>
      </c>
      <c r="P14" s="11">
        <f>MEDIAN(DataTransposed!$O$2:$O$32)</f>
        <v>67.174999999999997</v>
      </c>
      <c r="Q14" s="11">
        <f>MEDIAN(DataTransposed!$P$2:$P$32)</f>
        <v>72.025000000000006</v>
      </c>
      <c r="R14" s="11">
        <f>MEDIAN(DataTransposed!$Q$2:$Q$32)</f>
        <v>71.3</v>
      </c>
      <c r="S14" s="11">
        <f>MEDIAN(DataTransposed!$R$2:$R$32)</f>
        <v>68.599999999999994</v>
      </c>
      <c r="T14" s="11">
        <f>MEDIAN(DataTransposed!$S$2:$S$32)</f>
        <v>70.599999999999994</v>
      </c>
      <c r="U14" s="11">
        <f>MEDIAN(DataTransposed!$T$2:$T$32)</f>
        <v>68.099999999999994</v>
      </c>
      <c r="V14" s="11">
        <f>MEDIAN(DataTransposed!$U$2:$U$32)</f>
        <v>74</v>
      </c>
      <c r="W14" s="11">
        <f>MEDIAN(DataTransposed!$V$2:$V$32)</f>
        <v>68.474999999999994</v>
      </c>
      <c r="X14" s="11">
        <f>MEDIAN(DataTransposed!$W$2:$W$32)</f>
        <v>61.7</v>
      </c>
      <c r="Y14" s="11">
        <f>MEDIAN(DataTransposed!$X$2:$X$32)</f>
        <v>73.875</v>
      </c>
      <c r="Z14" s="11">
        <f>MEDIAN(DataTransposed!$Y$2:$Y$32)</f>
        <v>72.900000000000006</v>
      </c>
      <c r="AA14" s="11">
        <f>MEDIAN(DataTransposed!$Z$2:$Z$32)</f>
        <v>73.7</v>
      </c>
      <c r="AB14" s="11">
        <f>MEDIAN(DataTransposed!$AA$2:$AA$32)</f>
        <v>70.525000000000006</v>
      </c>
      <c r="AC14" s="11">
        <f>MEDIAN(DataTransposed!$AB$2:$AB$32)</f>
        <v>68.599999999999994</v>
      </c>
      <c r="AD14" s="11">
        <f>MEDIAN(DataTransposed!$AC$2:$AC$32)</f>
        <v>68.400000000000006</v>
      </c>
      <c r="AE14" s="11">
        <f>MEDIAN(DataTransposed!$AD$2:$AD$32)</f>
        <v>58.9</v>
      </c>
      <c r="AF14" s="11">
        <f>MEDIAN(DataTransposed!$AE$2:$AE$32)</f>
        <v>69.2</v>
      </c>
      <c r="AG14" s="11">
        <f>MEDIAN(DataTransposed!$AF$2:$AF$32)</f>
        <v>65</v>
      </c>
      <c r="AH14" s="11">
        <f>MEDIAN(DataTransposed!$AG$2:$AG$32)</f>
        <v>69.099999999999994</v>
      </c>
      <c r="AI14" s="11">
        <f>MEDIAN(DataTransposed!$AH$2:$AH$32)</f>
        <v>53.024999999999999</v>
      </c>
      <c r="AJ14" s="11">
        <f>MEDIAN(DataTransposed!$AI$2:$AI$32)</f>
        <v>69.400000000000006</v>
      </c>
      <c r="AK14" s="11">
        <f>MEDIAN(DataTransposed!$AJ$2:$AJ$32)</f>
        <v>68</v>
      </c>
      <c r="AL14" s="11">
        <f>MEDIAN(DataTransposed!$AK$2:$AK$32)</f>
        <v>69.2</v>
      </c>
      <c r="AM14" s="11">
        <f>MEDIAN(DataTransposed!$AL$2:$AL$32)</f>
        <v>69.900000000000006</v>
      </c>
      <c r="AN14" s="11">
        <f>MEDIAN(DataTransposed!$AM$2:$AM$32)</f>
        <v>64.400000000000006</v>
      </c>
      <c r="AO14" s="11">
        <f>MEDIAN(DataTransposed!$AN$2:$AN$32)</f>
        <v>72.599999999999994</v>
      </c>
      <c r="AP14" s="11">
        <f>MEDIAN(DataTransposed!$AO$2:$AO$32)</f>
        <v>61.2</v>
      </c>
      <c r="AQ14" s="11">
        <f>MEDIAN(DataTransposed!$AP$2:$AP$32)</f>
        <v>73.8</v>
      </c>
      <c r="AR14" s="11">
        <f>MEDIAN(DataTransposed!$AQ$2:$AQ$32)</f>
        <v>68.400000000000006</v>
      </c>
      <c r="AS14" s="11">
        <f>MEDIAN(DataTransposed!$AR$2:$AR$32)</f>
        <v>68.8</v>
      </c>
      <c r="AT14" s="11">
        <f>MEDIAN(DataTransposed!$AS$2:$AS$32)</f>
        <v>62.5</v>
      </c>
      <c r="AU14" s="11">
        <f>MEDIAN(DataTransposed!$AT$2:$AT$32)</f>
        <v>71.5</v>
      </c>
      <c r="AV14" s="11">
        <f>MEDIAN(DataTransposed!$AU$2:$AU$32)</f>
        <v>70.5</v>
      </c>
      <c r="AW14" s="11">
        <f>MEDIAN(DataTransposed!$AV$2:$AV$32)</f>
        <v>69.3</v>
      </c>
      <c r="AX14" s="11">
        <f>MEDIAN(DataTransposed!$AW$2:$AW$32)</f>
        <v>64.400000000000006</v>
      </c>
      <c r="AY14" s="11">
        <f>MEDIAN(DataTransposed!$AX$2:$AX$32)</f>
        <v>75.775000000000006</v>
      </c>
      <c r="AZ14" s="11">
        <f>MEDIAN(DataTransposed!$AY$2:$AY$32)</f>
        <v>68.900000000000006</v>
      </c>
      <c r="BA14" s="11">
        <f>MEDIAN(DataTransposed!$AZ$2:$AZ$32)</f>
        <v>70.55</v>
      </c>
    </row>
    <row r="15" spans="1:53" x14ac:dyDescent="0.25">
      <c r="B15" t="s">
        <v>64</v>
      </c>
      <c r="C15" s="11">
        <f>_xlfn.STDEV.S(DataTransposed!$B$2:$B$32)</f>
        <v>2.7056144334264616</v>
      </c>
      <c r="D15" s="11">
        <f>_xlfn.STDEV.S(DataTransposed!$C$2:$C$32)</f>
        <v>4.1363101706662411</v>
      </c>
      <c r="E15" s="11">
        <f>_xlfn.STDEV.S(DataTransposed!$D$2:$D$32)</f>
        <v>2.6207195002374304</v>
      </c>
      <c r="F15" s="11">
        <f>_xlfn.STDEV.S(DataTransposed!$E$2:$E$32)</f>
        <v>1.6790318190738278</v>
      </c>
      <c r="G15" s="11">
        <f>_xlfn.STDEV.S(DataTransposed!$F$2:$F$32)</f>
        <v>1.9448529396818801</v>
      </c>
      <c r="H15" s="11">
        <f>_xlfn.STDEV.S(DataTransposed!$G$2:$G$32)</f>
        <v>3.7575129042767705</v>
      </c>
      <c r="I15" s="11">
        <f>_xlfn.STDEV.S(DataTransposed!$H$2:$H$32)</f>
        <v>2.2345334602431532</v>
      </c>
      <c r="J15" s="11">
        <f>_xlfn.STDEV.S(DataTransposed!$I$2:$I$32)</f>
        <v>2.787122123478408</v>
      </c>
      <c r="K15" s="11">
        <f>_xlfn.STDEV.S(DataTransposed!$J$2:$J$32)</f>
        <v>3.9305532251725048</v>
      </c>
      <c r="L15" s="11">
        <f>_xlfn.STDEV.S(DataTransposed!$K$2:$K$32)</f>
        <v>2.3965493787383534</v>
      </c>
      <c r="M15" s="11">
        <f>_xlfn.STDEV.S(DataTransposed!$L$2:$L$32)</f>
        <v>2.9544589956520384</v>
      </c>
      <c r="N15" s="11">
        <f>_xlfn.STDEV.S(DataTransposed!$M$2:$M$32)</f>
        <v>3.382084162106243</v>
      </c>
      <c r="O15" s="11">
        <f>_xlfn.STDEV.S(DataTransposed!$N$2:$N$32)</f>
        <v>1.8585652490419142</v>
      </c>
      <c r="P15" s="11">
        <f>_xlfn.STDEV.S(DataTransposed!$O$2:$O$32)</f>
        <v>3.5634588881186544</v>
      </c>
      <c r="Q15" s="11">
        <f>_xlfn.STDEV.S(DataTransposed!$P$2:$P$32)</f>
        <v>2.953283437890128</v>
      </c>
      <c r="R15" s="11">
        <f>_xlfn.STDEV.S(DataTransposed!$Q$2:$Q$32)</f>
        <v>2.4527921877177112</v>
      </c>
      <c r="S15" s="11">
        <f>_xlfn.STDEV.S(DataTransposed!$R$2:$R$32)</f>
        <v>2.0810896520296636</v>
      </c>
      <c r="T15" s="11">
        <f>_xlfn.STDEV.S(DataTransposed!$S$2:$S$32)</f>
        <v>2.9684229729330287</v>
      </c>
      <c r="U15" s="11">
        <f>_xlfn.STDEV.S(DataTransposed!$T$2:$T$32)</f>
        <v>2.3809523598310287</v>
      </c>
      <c r="V15" s="11">
        <f>_xlfn.STDEV.S(DataTransposed!$U$2:$U$32)</f>
        <v>1.4691486818774906</v>
      </c>
      <c r="W15" s="11">
        <f>_xlfn.STDEV.S(DataTransposed!$V$2:$V$32)</f>
        <v>3.0603315232598676</v>
      </c>
      <c r="X15" s="11">
        <f>_xlfn.STDEV.S(DataTransposed!$W$2:$W$32)</f>
        <v>2.229843405466676</v>
      </c>
      <c r="Y15" s="11">
        <f>_xlfn.STDEV.S(DataTransposed!$X$2:$X$32)</f>
        <v>2.1429642318351312</v>
      </c>
      <c r="Z15" s="11">
        <f>_xlfn.STDEV.S(DataTransposed!$Y$2:$Y$32)</f>
        <v>3.4119370621582439</v>
      </c>
      <c r="AA15" s="11">
        <f>_xlfn.STDEV.S(DataTransposed!$Z$2:$Z$32)</f>
        <v>2.2672735983759158</v>
      </c>
      <c r="AB15" s="11">
        <f>_xlfn.STDEV.S(DataTransposed!$AA$2:$AA$32)</f>
        <v>3.1812306572494333</v>
      </c>
      <c r="AC15" s="11">
        <f>_xlfn.STDEV.S(DataTransposed!$AB$2:$AB$32)</f>
        <v>1.8651724530374902</v>
      </c>
      <c r="AD15" s="11">
        <f>_xlfn.STDEV.S(DataTransposed!$AC$2:$AC$32)</f>
        <v>1.381506112829382</v>
      </c>
      <c r="AE15" s="11">
        <f>_xlfn.STDEV.S(DataTransposed!$AD$2:$AD$32)</f>
        <v>4.1065568472608476</v>
      </c>
      <c r="AF15" s="11">
        <f>_xlfn.STDEV.S(DataTransposed!$AE$2:$AE$32)</f>
        <v>3.8825429533935933</v>
      </c>
      <c r="AG15" s="11">
        <f>_xlfn.STDEV.S(DataTransposed!$AF$2:$AF$32)</f>
        <v>1.8675112096797628</v>
      </c>
      <c r="AH15" s="11">
        <f>_xlfn.STDEV.S(DataTransposed!$AG$2:$AG$32)</f>
        <v>2.1366540016064013</v>
      </c>
      <c r="AI15" s="11">
        <f>_xlfn.STDEV.S(DataTransposed!$AH$2:$AH$32)</f>
        <v>1.4289470896244678</v>
      </c>
      <c r="AJ15" s="11">
        <f>_xlfn.STDEV.S(DataTransposed!$AI$2:$AI$32)</f>
        <v>1.2817919454411655</v>
      </c>
      <c r="AK15" s="11">
        <f>_xlfn.STDEV.S(DataTransposed!$AJ$2:$AJ$32)</f>
        <v>2.1415315216135657</v>
      </c>
      <c r="AL15" s="11">
        <f>_xlfn.STDEV.S(DataTransposed!$AK$2:$AK$32)</f>
        <v>1.7629741793314049</v>
      </c>
      <c r="AM15" s="11">
        <f>_xlfn.STDEV.S(DataTransposed!$AL$2:$AL$32)</f>
        <v>1.2242415909934929</v>
      </c>
      <c r="AN15" s="11">
        <f>_xlfn.STDEV.S(DataTransposed!$AM$2:$AM$32)</f>
        <v>2.0418372761720249</v>
      </c>
      <c r="AO15" s="11">
        <f>_xlfn.STDEV.S(DataTransposed!$AN$2:$AN$32)</f>
        <v>1.3056262659109459</v>
      </c>
      <c r="AP15" s="11">
        <f>_xlfn.STDEV.S(DataTransposed!$AO$2:$AO$32)</f>
        <v>2.3454863997927817</v>
      </c>
      <c r="AQ15" s="11">
        <f>_xlfn.STDEV.S(DataTransposed!$AP$2:$AP$32)</f>
        <v>2.1324269327824372</v>
      </c>
      <c r="AR15" s="11">
        <f>_xlfn.STDEV.S(DataTransposed!$AQ$2:$AQ$32)</f>
        <v>1.9182996783386013</v>
      </c>
      <c r="AS15" s="11">
        <f>_xlfn.STDEV.S(DataTransposed!$AR$2:$AR$32)</f>
        <v>2.1572685960952862</v>
      </c>
      <c r="AT15" s="11">
        <f>_xlfn.STDEV.S(DataTransposed!$AS$2:$AS$32)</f>
        <v>2.350265656455452</v>
      </c>
      <c r="AU15" s="11">
        <f>_xlfn.STDEV.S(DataTransposed!$AT$2:$AT$32)</f>
        <v>2.035767536425904</v>
      </c>
      <c r="AV15" s="11">
        <f>_xlfn.STDEV.S(DataTransposed!$AU$2:$AU$32)</f>
        <v>2.1228898441328923</v>
      </c>
      <c r="AW15" s="11">
        <f>_xlfn.STDEV.S(DataTransposed!$AV$2:$AV$32)</f>
        <v>2.2143602076067626</v>
      </c>
      <c r="AX15" s="11">
        <f>_xlfn.STDEV.S(DataTransposed!$AW$2:$AW$32)</f>
        <v>1.7169588173992887</v>
      </c>
      <c r="AY15" s="11">
        <f>_xlfn.STDEV.S(DataTransposed!$AX$2:$AX$32)</f>
        <v>2.515169301041825</v>
      </c>
      <c r="AZ15" s="11">
        <f>_xlfn.STDEV.S(DataTransposed!$AY$2:$AY$32)</f>
        <v>2.406438496317564</v>
      </c>
      <c r="BA15" s="11">
        <f>_xlfn.STDEV.S(DataTransposed!$AZ$2:$AZ$32)</f>
        <v>2.3341049031533982</v>
      </c>
    </row>
    <row r="16" spans="1:53" x14ac:dyDescent="0.25">
      <c r="B16" t="s">
        <v>73</v>
      </c>
      <c r="C16" s="11">
        <f>AVEDEV(DataTransposed!$B$2:$B$32)</f>
        <v>2.1782518210197712</v>
      </c>
      <c r="D16" s="11">
        <f>AVEDEV(DataTransposed!$C$2:$C$32)</f>
        <v>3.6073881373569221</v>
      </c>
      <c r="E16" s="11">
        <f>AVEDEV(DataTransposed!$D$2:$D$32)</f>
        <v>2.1546826222684698</v>
      </c>
      <c r="F16" s="11">
        <f>AVEDEV(DataTransposed!$E$2:$E$32)</f>
        <v>1.4037460978147767</v>
      </c>
      <c r="G16" s="11">
        <f>AVEDEV(DataTransposed!$F$2:$F$32)</f>
        <v>1.5817898022892838</v>
      </c>
      <c r="H16" s="11">
        <f>AVEDEV(DataTransposed!$G$2:$G$32)</f>
        <v>3.117793964620188</v>
      </c>
      <c r="I16" s="11">
        <f>AVEDEV(DataTransposed!$H$2:$H$32)</f>
        <v>1.7929760665972949</v>
      </c>
      <c r="J16" s="11">
        <f>AVEDEV(DataTransposed!$I$2:$I$32)</f>
        <v>2.4586368366285112</v>
      </c>
      <c r="K16" s="11">
        <f>AVEDEV(DataTransposed!$J$2:$J$32)</f>
        <v>3.4530176899063481</v>
      </c>
      <c r="L16" s="11">
        <f>AVEDEV(DataTransposed!$K$2:$K$32)</f>
        <v>2.0047866805411076</v>
      </c>
      <c r="M16" s="11">
        <f>AVEDEV(DataTransposed!$L$2:$L$32)</f>
        <v>2.4882934443288236</v>
      </c>
      <c r="N16" s="11">
        <f>AVEDEV(DataTransposed!$M$2:$M$32)</f>
        <v>2.8326222684703435</v>
      </c>
      <c r="O16" s="11">
        <f>AVEDEV(DataTransposed!$N$2:$N$32)</f>
        <v>1.4992715920915705</v>
      </c>
      <c r="P16" s="11">
        <f>AVEDEV(DataTransposed!$O$2:$O$32)</f>
        <v>3.0638397502601418</v>
      </c>
      <c r="Q16" s="11">
        <f>AVEDEV(DataTransposed!$P$2:$P$32)</f>
        <v>2.5644120707596252</v>
      </c>
      <c r="R16" s="11">
        <f>AVEDEV(DataTransposed!$Q$2:$Q$32)</f>
        <v>2.0418834547346547</v>
      </c>
      <c r="S16" s="11">
        <f>AVEDEV(DataTransposed!$R$2:$R$32)</f>
        <v>1.6027575442247661</v>
      </c>
      <c r="T16" s="11">
        <f>AVEDEV(DataTransposed!$S$2:$S$32)</f>
        <v>2.5367325702393346</v>
      </c>
      <c r="U16" s="11">
        <f>AVEDEV(DataTransposed!$T$2:$T$32)</f>
        <v>2.0350156087408946</v>
      </c>
      <c r="V16" s="11">
        <f>AVEDEV(DataTransposed!$U$2:$U$32)</f>
        <v>1.0361082206035377</v>
      </c>
      <c r="W16" s="11">
        <f>AVEDEV(DataTransposed!$V$2:$V$32)</f>
        <v>2.6848074921956293</v>
      </c>
      <c r="X16" s="11">
        <f>AVEDEV(DataTransposed!$W$2:$W$32)</f>
        <v>1.9456815816857438</v>
      </c>
      <c r="Y16" s="11">
        <f>AVEDEV(DataTransposed!$X$2:$X$32)</f>
        <v>1.8006763787721125</v>
      </c>
      <c r="Z16" s="11">
        <f>AVEDEV(DataTransposed!$Y$2:$Y$32)</f>
        <v>2.8800208116545267</v>
      </c>
      <c r="AA16" s="11">
        <f>AVEDEV(DataTransposed!$Z$2:$Z$32)</f>
        <v>1.8065556711758584</v>
      </c>
      <c r="AB16" s="11">
        <f>AVEDEV(DataTransposed!$AA$2:$AA$32)</f>
        <v>2.5490114464099891</v>
      </c>
      <c r="AC16" s="11">
        <f>AVEDEV(DataTransposed!$AB$2:$AB$32)</f>
        <v>1.4505202913631625</v>
      </c>
      <c r="AD16" s="11">
        <f>AVEDEV(DataTransposed!$AC$2:$AC$32)</f>
        <v>1.1814255983350672</v>
      </c>
      <c r="AE16" s="11">
        <f>AVEDEV(DataTransposed!$AD$2:$AD$32)</f>
        <v>3.725962539021852</v>
      </c>
      <c r="AF16" s="11">
        <f>AVEDEV(DataTransposed!$AE$2:$AE$32)</f>
        <v>3.4770031217481798</v>
      </c>
      <c r="AG16" s="11">
        <f>AVEDEV(DataTransposed!$AF$2:$AF$32)</f>
        <v>1.5026534859521357</v>
      </c>
      <c r="AH16" s="11">
        <f>AVEDEV(DataTransposed!$AG$2:$AG$32)</f>
        <v>1.7598855359001047</v>
      </c>
      <c r="AI16" s="11">
        <f>AVEDEV(DataTransposed!$AH$2:$AH$32)</f>
        <v>1.1104058272632673</v>
      </c>
      <c r="AJ16" s="11">
        <f>AVEDEV(DataTransposed!$AI$2:$AI$32)</f>
        <v>1.0356919875130073</v>
      </c>
      <c r="AK16" s="11">
        <f>AVEDEV(DataTransposed!$AJ$2:$AJ$32)</f>
        <v>1.6815296566076994</v>
      </c>
      <c r="AL16" s="11">
        <f>AVEDEV(DataTransposed!$AK$2:$AK$32)</f>
        <v>1.467273673257022</v>
      </c>
      <c r="AM16" s="11">
        <f>AVEDEV(DataTransposed!$AL$2:$AL$32)</f>
        <v>1.0046826222684697</v>
      </c>
      <c r="AN16" s="11">
        <f>AVEDEV(DataTransposed!$AM$2:$AM$32)</f>
        <v>1.6653485952133193</v>
      </c>
      <c r="AO16" s="11">
        <f>AVEDEV(DataTransposed!$AN$2:$AN$32)</f>
        <v>1.0842351716961511</v>
      </c>
      <c r="AP16" s="11">
        <f>AVEDEV(DataTransposed!$AO$2:$AO$32)</f>
        <v>1.9054110301768989</v>
      </c>
      <c r="AQ16" s="11">
        <f>AVEDEV(DataTransposed!$AP$2:$AP$32)</f>
        <v>1.7431321540062428</v>
      </c>
      <c r="AR16" s="11">
        <f>AVEDEV(DataTransposed!$AQ$2:$AQ$32)</f>
        <v>1.6776274713839763</v>
      </c>
      <c r="AS16" s="11">
        <f>AVEDEV(DataTransposed!$AR$2:$AR$32)</f>
        <v>1.8819979188345488</v>
      </c>
      <c r="AT16" s="11">
        <f>AVEDEV(DataTransposed!$AS$2:$AS$32)</f>
        <v>1.9921436004162325</v>
      </c>
      <c r="AU16" s="11">
        <f>AVEDEV(DataTransposed!$AT$2:$AT$32)</f>
        <v>1.7094172736732578</v>
      </c>
      <c r="AV16" s="11">
        <f>AVEDEV(DataTransposed!$AU$2:$AU$32)</f>
        <v>1.8463059313215369</v>
      </c>
      <c r="AW16" s="11">
        <f>AVEDEV(DataTransposed!$AV$2:$AV$32)</f>
        <v>1.7571800208116553</v>
      </c>
      <c r="AX16" s="11">
        <f>AVEDEV(DataTransposed!$AW$2:$AW$32)</f>
        <v>1.4416233090530703</v>
      </c>
      <c r="AY16" s="11">
        <f>AVEDEV(DataTransposed!$AX$2:$AX$32)</f>
        <v>2.0697190426638934</v>
      </c>
      <c r="AZ16" s="11">
        <f>AVEDEV(DataTransposed!$AY$2:$AY$32)</f>
        <v>1.918730489073881</v>
      </c>
      <c r="BA16" s="11">
        <f>AVEDEV(DataTransposed!$AZ$2:$AZ$32)</f>
        <v>2.0103537981269524</v>
      </c>
    </row>
    <row r="17" spans="2:53" x14ac:dyDescent="0.25">
      <c r="B17" t="s">
        <v>66</v>
      </c>
      <c r="C17" s="11">
        <f>QUARTILE(DataTransposed!$B$2:$B$32,1)</f>
        <v>70.25</v>
      </c>
      <c r="D17" s="11">
        <f>QUARTILE(DataTransposed!$C$2:$C$32,1)</f>
        <v>59.25</v>
      </c>
      <c r="E17" s="11">
        <f>QUARTILE(DataTransposed!$D$2:$D$32,1)</f>
        <v>64.400000000000006</v>
      </c>
      <c r="F17" s="11">
        <f>QUARTILE(DataTransposed!$E$2:$E$32,1)</f>
        <v>66.650000000000006</v>
      </c>
      <c r="G17" s="11">
        <f>QUARTILE(DataTransposed!$F$2:$F$32,1)</f>
        <v>54.349999999999994</v>
      </c>
      <c r="H17" s="11">
        <f>QUARTILE(DataTransposed!$G$2:$G$32,1)</f>
        <v>63.25</v>
      </c>
      <c r="I17" s="11">
        <f>QUARTILE(DataTransposed!$H$2:$H$32,1)</f>
        <v>67.587500000000006</v>
      </c>
      <c r="J17" s="11">
        <f>QUARTILE(DataTransposed!$I$2:$I$32,1)</f>
        <v>70.75</v>
      </c>
      <c r="K17" s="11">
        <f>QUARTILE(DataTransposed!$J$2:$J$32,1)</f>
        <v>37.450000000000003</v>
      </c>
      <c r="L17" s="11">
        <f>QUARTILE(DataTransposed!$K$2:$K$32,1)</f>
        <v>66.125</v>
      </c>
      <c r="M17" s="11">
        <f>QUARTILE(DataTransposed!$L$2:$L$32,1)</f>
        <v>64.3125</v>
      </c>
      <c r="N17" s="11">
        <f>QUARTILE(DataTransposed!$M$2:$M$32,1)</f>
        <v>52.55</v>
      </c>
      <c r="O17" s="11">
        <f>QUARTILE(DataTransposed!$N$2:$N$32,1)</f>
        <v>70.400000000000006</v>
      </c>
      <c r="P17" s="11">
        <f>QUARTILE(DataTransposed!$O$2:$O$32,1)</f>
        <v>62.7</v>
      </c>
      <c r="Q17" s="11">
        <f>QUARTILE(DataTransposed!$P$2:$P$32,1)</f>
        <v>68.550000000000011</v>
      </c>
      <c r="R17" s="11">
        <f>QUARTILE(DataTransposed!$Q$2:$Q$32,1)</f>
        <v>69.712499999999991</v>
      </c>
      <c r="S17" s="11">
        <f>QUARTILE(DataTransposed!$R$2:$R$32,1)</f>
        <v>67.387500000000003</v>
      </c>
      <c r="T17" s="11">
        <f>QUARTILE(DataTransposed!$S$2:$S$32,1)</f>
        <v>68.3</v>
      </c>
      <c r="U17" s="11">
        <f>QUARTILE(DataTransposed!$T$2:$T$32,1)</f>
        <v>66.650000000000006</v>
      </c>
      <c r="V17" s="11">
        <f>QUARTILE(DataTransposed!$U$2:$U$32,1)</f>
        <v>73.55</v>
      </c>
      <c r="W17" s="11">
        <f>QUARTILE(DataTransposed!$V$2:$V$32,1)</f>
        <v>65.5</v>
      </c>
      <c r="X17" s="11">
        <f>QUARTILE(DataTransposed!$W$2:$W$32,1)</f>
        <v>60.4</v>
      </c>
      <c r="Y17" s="11">
        <f>QUARTILE(DataTransposed!$X$2:$X$32,1)</f>
        <v>72.3</v>
      </c>
      <c r="Z17" s="11">
        <f>QUARTILE(DataTransposed!$Y$2:$Y$32,1)</f>
        <v>69</v>
      </c>
      <c r="AA17" s="11">
        <f>QUARTILE(DataTransposed!$Z$2:$Z$32,1)</f>
        <v>72</v>
      </c>
      <c r="AB17" s="11">
        <f>QUARTILE(DataTransposed!$AA$2:$AA$32,1)</f>
        <v>68.099999999999994</v>
      </c>
      <c r="AC17" s="11">
        <f>QUARTILE(DataTransposed!$AB$2:$AB$32,1)</f>
        <v>67.474999999999994</v>
      </c>
      <c r="AD17" s="11">
        <f>QUARTILE(DataTransposed!$AC$2:$AC$32,1)</f>
        <v>67.400000000000006</v>
      </c>
      <c r="AE17" s="11">
        <f>QUARTILE(DataTransposed!$AD$2:$AD$32,1)</f>
        <v>55.8</v>
      </c>
      <c r="AF17" s="11">
        <f>QUARTILE(DataTransposed!$AE$2:$AE$32,1)</f>
        <v>66.5</v>
      </c>
      <c r="AG17" s="11">
        <f>QUARTILE(DataTransposed!$AF$2:$AF$32,1)</f>
        <v>64.5</v>
      </c>
      <c r="AH17" s="11">
        <f>QUARTILE(DataTransposed!$AG$2:$AG$32,1)</f>
        <v>67.275000000000006</v>
      </c>
      <c r="AI17" s="11">
        <f>QUARTILE(DataTransposed!$AH$2:$AH$32,1)</f>
        <v>52.6</v>
      </c>
      <c r="AJ17" s="11">
        <f>QUARTILE(DataTransposed!$AI$2:$AI$32,1)</f>
        <v>68.5</v>
      </c>
      <c r="AK17" s="11">
        <f>QUARTILE(DataTransposed!$AJ$2:$AJ$32,1)</f>
        <v>66.399999999999991</v>
      </c>
      <c r="AL17" s="11">
        <f>QUARTILE(DataTransposed!$AK$2:$AK$32,1)</f>
        <v>68.349999999999994</v>
      </c>
      <c r="AM17" s="11">
        <f>QUARTILE(DataTransposed!$AL$2:$AL$32,1)</f>
        <v>69.25</v>
      </c>
      <c r="AN17" s="11">
        <f>QUARTILE(DataTransposed!$AM$2:$AM$32,1)</f>
        <v>63.599999999999994</v>
      </c>
      <c r="AO17" s="11">
        <f>QUARTILE(DataTransposed!$AN$2:$AN$32,1)</f>
        <v>71.75</v>
      </c>
      <c r="AP17" s="11">
        <f>QUARTILE(DataTransposed!$AO$2:$AO$32,1)</f>
        <v>59.05</v>
      </c>
      <c r="AQ17" s="11">
        <f>QUARTILE(DataTransposed!$AP$2:$AP$32,1)</f>
        <v>71.762500000000003</v>
      </c>
      <c r="AR17" s="11">
        <f>QUARTILE(DataTransposed!$AQ$2:$AQ$32,1)</f>
        <v>66.650000000000006</v>
      </c>
      <c r="AS17" s="11">
        <f>QUARTILE(DataTransposed!$AR$2:$AR$32,1)</f>
        <v>67.349999999999994</v>
      </c>
      <c r="AT17" s="11">
        <f>QUARTILE(DataTransposed!$AS$2:$AS$32,1)</f>
        <v>61</v>
      </c>
      <c r="AU17" s="11">
        <f>QUARTILE(DataTransposed!$AT$2:$AT$32,1)</f>
        <v>70.300000000000011</v>
      </c>
      <c r="AV17" s="11">
        <f>QUARTILE(DataTransposed!$AU$2:$AU$32,1)</f>
        <v>69.45</v>
      </c>
      <c r="AW17" s="11">
        <f>QUARTILE(DataTransposed!$AV$2:$AV$32,1)</f>
        <v>68.45</v>
      </c>
      <c r="AX17" s="11">
        <f>QUARTILE(DataTransposed!$AW$2:$AW$32,1)</f>
        <v>63.1</v>
      </c>
      <c r="AY17" s="11">
        <f>QUARTILE(DataTransposed!$AX$2:$AX$32,1)</f>
        <v>73.5</v>
      </c>
      <c r="AZ17" s="11">
        <f>QUARTILE(DataTransposed!$AY$2:$AY$32,1)</f>
        <v>67.912499999999994</v>
      </c>
      <c r="BA17" s="11">
        <f>QUARTILE(DataTransposed!$AZ$2:$AZ$32,1)</f>
        <v>68.849999999999994</v>
      </c>
    </row>
    <row r="18" spans="2:53" x14ac:dyDescent="0.25">
      <c r="B18" t="s">
        <v>74</v>
      </c>
      <c r="C18" s="11">
        <f>QUARTILE(DataTransposed!$B$2:$B$32,3)</f>
        <v>73.5</v>
      </c>
      <c r="D18" s="11">
        <f>QUARTILE(DataTransposed!$C$2:$C$32,3)</f>
        <v>66.400000000000006</v>
      </c>
      <c r="E18" s="11">
        <f>QUARTILE(DataTransposed!$D$2:$D$32,3)</f>
        <v>68.400000000000006</v>
      </c>
      <c r="F18" s="11">
        <f>QUARTILE(DataTransposed!$E$2:$E$32,3)</f>
        <v>69.150000000000006</v>
      </c>
      <c r="G18" s="11">
        <f>QUARTILE(DataTransposed!$F$2:$F$32,3)</f>
        <v>57.3</v>
      </c>
      <c r="H18" s="11">
        <f>QUARTILE(DataTransposed!$G$2:$G$32,3)</f>
        <v>68.512500000000003</v>
      </c>
      <c r="I18" s="11">
        <f>QUARTILE(DataTransposed!$H$2:$H$32,3)</f>
        <v>70.575000000000003</v>
      </c>
      <c r="J18" s="11">
        <f>QUARTILE(DataTransposed!$I$2:$I$32,3)</f>
        <v>75.5</v>
      </c>
      <c r="K18" s="11">
        <f>QUARTILE(DataTransposed!$J$2:$J$32,3)</f>
        <v>44.7</v>
      </c>
      <c r="L18" s="11">
        <f>QUARTILE(DataTransposed!$K$2:$K$32,3)</f>
        <v>69.212500000000006</v>
      </c>
      <c r="M18" s="11">
        <f>QUARTILE(DataTransposed!$L$2:$L$32,3)</f>
        <v>69.55</v>
      </c>
      <c r="N18" s="11">
        <f>QUARTILE(DataTransposed!$M$2:$M$32,3)</f>
        <v>58.099999999999994</v>
      </c>
      <c r="O18" s="11">
        <f>QUARTILE(DataTransposed!$N$2:$N$32,3)</f>
        <v>73.012500000000003</v>
      </c>
      <c r="P18" s="11">
        <f>QUARTILE(DataTransposed!$O$2:$O$32,3)</f>
        <v>69.012500000000003</v>
      </c>
      <c r="Q18" s="11">
        <f>QUARTILE(DataTransposed!$P$2:$P$32,3)</f>
        <v>74.2</v>
      </c>
      <c r="R18" s="11">
        <f>QUARTILE(DataTransposed!$Q$2:$Q$32,3)</f>
        <v>73.550000000000011</v>
      </c>
      <c r="S18" s="11">
        <f>QUARTILE(DataTransposed!$R$2:$R$32,3)</f>
        <v>69.599999999999994</v>
      </c>
      <c r="T18" s="11">
        <f>QUARTILE(DataTransposed!$S$2:$S$32,3)</f>
        <v>73.25</v>
      </c>
      <c r="U18" s="11">
        <f>QUARTILE(DataTransposed!$T$2:$T$32,3)</f>
        <v>70.400000000000006</v>
      </c>
      <c r="V18" s="11">
        <f>QUARTILE(DataTransposed!$U$2:$U$32,3)</f>
        <v>74.650000000000006</v>
      </c>
      <c r="W18" s="11">
        <f>QUARTILE(DataTransposed!$V$2:$V$32,3)</f>
        <v>70.55</v>
      </c>
      <c r="X18" s="11">
        <f>QUARTILE(DataTransposed!$W$2:$W$32,3)</f>
        <v>64.3</v>
      </c>
      <c r="Y18" s="11">
        <f>QUARTILE(DataTransposed!$X$2:$X$32,3)</f>
        <v>75.95</v>
      </c>
      <c r="Z18" s="11">
        <f>QUARTILE(DataTransposed!$Y$2:$Y$32,3)</f>
        <v>75.5</v>
      </c>
      <c r="AA18" s="11">
        <f>QUARTILE(DataTransposed!$Z$2:$Z$32,3)</f>
        <v>74.875</v>
      </c>
      <c r="AB18" s="11">
        <f>QUARTILE(DataTransposed!$AA$2:$AA$32,3)</f>
        <v>71.95</v>
      </c>
      <c r="AC18" s="11">
        <f>QUARTILE(DataTransposed!$AB$2:$AB$32,3)</f>
        <v>69.800000000000011</v>
      </c>
      <c r="AD18" s="11">
        <f>QUARTILE(DataTransposed!$AC$2:$AC$32,3)</f>
        <v>69.75</v>
      </c>
      <c r="AE18" s="11">
        <f>QUARTILE(DataTransposed!$AD$2:$AD$32,3)</f>
        <v>63.5</v>
      </c>
      <c r="AF18" s="11">
        <f>QUARTILE(DataTransposed!$AE$2:$AE$32,3)</f>
        <v>74.0625</v>
      </c>
      <c r="AG18" s="11">
        <f>QUARTILE(DataTransposed!$AF$2:$AF$32,3)</f>
        <v>66.525000000000006</v>
      </c>
      <c r="AH18" s="11">
        <f>QUARTILE(DataTransposed!$AG$2:$AG$32,3)</f>
        <v>70.650000000000006</v>
      </c>
      <c r="AI18" s="11">
        <f>QUARTILE(DataTransposed!$AH$2:$AH$32,3)</f>
        <v>54.337500000000006</v>
      </c>
      <c r="AJ18" s="11">
        <f>QUARTILE(DataTransposed!$AI$2:$AI$32,3)</f>
        <v>70.2</v>
      </c>
      <c r="AK18" s="11">
        <f>QUARTILE(DataTransposed!$AJ$2:$AJ$32,3)</f>
        <v>69.050000000000011</v>
      </c>
      <c r="AL18" s="11">
        <f>QUARTILE(DataTransposed!$AK$2:$AK$32,3)</f>
        <v>71</v>
      </c>
      <c r="AM18" s="11">
        <f>QUARTILE(DataTransposed!$AL$2:$AL$32,3)</f>
        <v>71.05</v>
      </c>
      <c r="AN18" s="11">
        <f>QUARTILE(DataTransposed!$AM$2:$AM$32,3)</f>
        <v>66.2</v>
      </c>
      <c r="AO18" s="11">
        <f>QUARTILE(DataTransposed!$AN$2:$AN$32,3)</f>
        <v>73.75</v>
      </c>
      <c r="AP18" s="11">
        <f>QUARTILE(DataTransposed!$AO$2:$AO$32,3)</f>
        <v>62.137500000000003</v>
      </c>
      <c r="AQ18" s="11">
        <f>QUARTILE(DataTransposed!$AP$2:$AP$32,3)</f>
        <v>74.587500000000006</v>
      </c>
      <c r="AR18" s="11">
        <f>QUARTILE(DataTransposed!$AQ$2:$AQ$32,3)</f>
        <v>70.400000000000006</v>
      </c>
      <c r="AS18" s="11">
        <f>QUARTILE(DataTransposed!$AR$2:$AR$32,3)</f>
        <v>70.962500000000006</v>
      </c>
      <c r="AT18" s="11">
        <f>QUARTILE(DataTransposed!$AS$2:$AS$32,3)</f>
        <v>64.412499999999994</v>
      </c>
      <c r="AU18" s="11">
        <f>QUARTILE(DataTransposed!$AT$2:$AT$32,3)</f>
        <v>73.45</v>
      </c>
      <c r="AV18" s="11">
        <f>QUARTILE(DataTransposed!$AU$2:$AU$32,3)</f>
        <v>73.162499999999994</v>
      </c>
      <c r="AW18" s="11">
        <f>QUARTILE(DataTransposed!$AV$2:$AV$32,3)</f>
        <v>71.150000000000006</v>
      </c>
      <c r="AX18" s="11">
        <f>QUARTILE(DataTransposed!$AW$2:$AW$32,3)</f>
        <v>65.95</v>
      </c>
      <c r="AY18" s="11">
        <f>QUARTILE(DataTransposed!$AX$2:$AX$32,3)</f>
        <v>77.699999999999989</v>
      </c>
      <c r="AZ18" s="11">
        <f>QUARTILE(DataTransposed!$AY$2:$AY$32,3)</f>
        <v>70.7</v>
      </c>
      <c r="BA18" s="11">
        <f>QUARTILE(DataTransposed!$AZ$2:$AZ$32,3)</f>
        <v>72.95</v>
      </c>
    </row>
    <row r="19" spans="2:53" x14ac:dyDescent="0.25">
      <c r="B19" t="s">
        <v>67</v>
      </c>
      <c r="C19" s="11">
        <f t="shared" ref="C19:AH19" si="3">C18-C17</f>
        <v>3.25</v>
      </c>
      <c r="D19" s="11">
        <f t="shared" si="3"/>
        <v>7.1500000000000057</v>
      </c>
      <c r="E19" s="11">
        <f t="shared" si="3"/>
        <v>4</v>
      </c>
      <c r="F19" s="11">
        <f t="shared" si="3"/>
        <v>2.5</v>
      </c>
      <c r="G19" s="11">
        <f t="shared" si="3"/>
        <v>2.9500000000000028</v>
      </c>
      <c r="H19" s="11">
        <f t="shared" si="3"/>
        <v>5.2625000000000028</v>
      </c>
      <c r="I19" s="11">
        <f t="shared" si="3"/>
        <v>2.9874999999999972</v>
      </c>
      <c r="J19" s="11">
        <f t="shared" si="3"/>
        <v>4.75</v>
      </c>
      <c r="K19" s="11">
        <f t="shared" si="3"/>
        <v>7.25</v>
      </c>
      <c r="L19" s="11">
        <f t="shared" si="3"/>
        <v>3.0875000000000057</v>
      </c>
      <c r="M19" s="11">
        <f t="shared" si="3"/>
        <v>5.2374999999999972</v>
      </c>
      <c r="N19" s="11">
        <f t="shared" si="3"/>
        <v>5.5499999999999972</v>
      </c>
      <c r="O19" s="11">
        <f t="shared" si="3"/>
        <v>2.6124999999999972</v>
      </c>
      <c r="P19" s="11">
        <f t="shared" si="3"/>
        <v>6.3125</v>
      </c>
      <c r="Q19" s="11">
        <f t="shared" si="3"/>
        <v>5.6499999999999915</v>
      </c>
      <c r="R19" s="11">
        <f t="shared" si="3"/>
        <v>3.8375000000000199</v>
      </c>
      <c r="S19" s="11">
        <f t="shared" si="3"/>
        <v>2.2124999999999915</v>
      </c>
      <c r="T19" s="11">
        <f t="shared" si="3"/>
        <v>4.9500000000000028</v>
      </c>
      <c r="U19" s="11">
        <f t="shared" si="3"/>
        <v>3.75</v>
      </c>
      <c r="V19" s="11">
        <f t="shared" si="3"/>
        <v>1.1000000000000085</v>
      </c>
      <c r="W19" s="11">
        <f t="shared" si="3"/>
        <v>5.0499999999999972</v>
      </c>
      <c r="X19" s="11">
        <f t="shared" si="3"/>
        <v>3.8999999999999986</v>
      </c>
      <c r="Y19" s="11">
        <f t="shared" si="3"/>
        <v>3.6500000000000057</v>
      </c>
      <c r="Z19" s="11">
        <f t="shared" si="3"/>
        <v>6.5</v>
      </c>
      <c r="AA19" s="11">
        <f t="shared" si="3"/>
        <v>2.875</v>
      </c>
      <c r="AB19" s="11">
        <f t="shared" si="3"/>
        <v>3.8500000000000085</v>
      </c>
      <c r="AC19" s="11">
        <f t="shared" si="3"/>
        <v>2.3250000000000171</v>
      </c>
      <c r="AD19" s="11">
        <f t="shared" si="3"/>
        <v>2.3499999999999943</v>
      </c>
      <c r="AE19" s="11">
        <f t="shared" si="3"/>
        <v>7.7000000000000028</v>
      </c>
      <c r="AF19" s="11">
        <f t="shared" si="3"/>
        <v>7.5625</v>
      </c>
      <c r="AG19" s="11">
        <f t="shared" si="3"/>
        <v>2.0250000000000057</v>
      </c>
      <c r="AH19" s="11">
        <f t="shared" si="3"/>
        <v>3.375</v>
      </c>
      <c r="AI19" s="11">
        <f t="shared" ref="AI19:BA19" si="4">AI18-AI17</f>
        <v>1.7375000000000043</v>
      </c>
      <c r="AJ19" s="11">
        <f t="shared" si="4"/>
        <v>1.7000000000000028</v>
      </c>
      <c r="AK19" s="11">
        <f t="shared" si="4"/>
        <v>2.6500000000000199</v>
      </c>
      <c r="AL19" s="11">
        <f t="shared" si="4"/>
        <v>2.6500000000000057</v>
      </c>
      <c r="AM19" s="11">
        <f t="shared" si="4"/>
        <v>1.7999999999999972</v>
      </c>
      <c r="AN19" s="11">
        <f t="shared" si="4"/>
        <v>2.6000000000000085</v>
      </c>
      <c r="AO19" s="11">
        <f t="shared" si="4"/>
        <v>2</v>
      </c>
      <c r="AP19" s="11">
        <f t="shared" si="4"/>
        <v>3.0875000000000057</v>
      </c>
      <c r="AQ19" s="11">
        <f t="shared" si="4"/>
        <v>2.8250000000000028</v>
      </c>
      <c r="AR19" s="11">
        <f t="shared" si="4"/>
        <v>3.75</v>
      </c>
      <c r="AS19" s="11">
        <f t="shared" si="4"/>
        <v>3.6125000000000114</v>
      </c>
      <c r="AT19" s="11">
        <f t="shared" si="4"/>
        <v>3.4124999999999943</v>
      </c>
      <c r="AU19" s="11">
        <f t="shared" si="4"/>
        <v>3.1499999999999915</v>
      </c>
      <c r="AV19" s="11">
        <f t="shared" si="4"/>
        <v>3.7124999999999915</v>
      </c>
      <c r="AW19" s="11">
        <f t="shared" si="4"/>
        <v>2.7000000000000028</v>
      </c>
      <c r="AX19" s="11">
        <f t="shared" si="4"/>
        <v>2.8500000000000014</v>
      </c>
      <c r="AY19" s="11">
        <f t="shared" si="4"/>
        <v>4.1999999999999886</v>
      </c>
      <c r="AZ19" s="11">
        <f t="shared" si="4"/>
        <v>2.7875000000000085</v>
      </c>
      <c r="BA19" s="11">
        <f t="shared" si="4"/>
        <v>4.1000000000000085</v>
      </c>
    </row>
    <row r="20" spans="2:53" x14ac:dyDescent="0.25">
      <c r="B20" t="s">
        <v>68</v>
      </c>
      <c r="C20" s="11">
        <f>PERCENTILE(DataTransposed!$B$2:$B$32,0.01)</f>
        <v>66.83</v>
      </c>
      <c r="D20" s="11">
        <f>PERCENTILE(DataTransposed!$C$2:$C$32,0.01)</f>
        <v>55.43</v>
      </c>
      <c r="E20" s="11">
        <f>PERCENTILE(DataTransposed!$D$2:$D$32,0.01)</f>
        <v>62.15</v>
      </c>
      <c r="F20" s="11">
        <f>PERCENTILE(DataTransposed!$E$2:$E$32,0.01)</f>
        <v>65.397499999999994</v>
      </c>
      <c r="G20" s="11">
        <f>PERCENTILE(DataTransposed!$F$2:$F$32,0.01)</f>
        <v>53.63</v>
      </c>
      <c r="H20" s="11">
        <f>PERCENTILE(DataTransposed!$G$2:$G$32,0.01)</f>
        <v>58.72</v>
      </c>
      <c r="I20" s="11">
        <f>PERCENTILE(DataTransposed!$H$2:$H$32,0.01)</f>
        <v>64.010000000000005</v>
      </c>
      <c r="J20" s="11">
        <f>PERCENTILE(DataTransposed!$I$2:$I$32,0.01)</f>
        <v>68</v>
      </c>
      <c r="K20" s="11">
        <f>PERCENTILE(DataTransposed!$J$2:$J$32,0.01)</f>
        <v>34.72</v>
      </c>
      <c r="L20" s="11">
        <f>PERCENTILE(DataTransposed!$K$2:$K$32,0.01)</f>
        <v>64.534999999999997</v>
      </c>
      <c r="M20" s="11">
        <f>PERCENTILE(DataTransposed!$L$2:$L$32,0.01)</f>
        <v>62.49</v>
      </c>
      <c r="N20" s="11">
        <f>PERCENTILE(DataTransposed!$M$2:$M$32,0.01)</f>
        <v>50.2</v>
      </c>
      <c r="O20" s="11">
        <f>PERCENTILE(DataTransposed!$N$2:$N$32,0.01)</f>
        <v>68.7</v>
      </c>
      <c r="P20" s="11">
        <f>PERCENTILE(DataTransposed!$O$2:$O$32,0.01)</f>
        <v>60.69</v>
      </c>
      <c r="Q20" s="11">
        <f>PERCENTILE(DataTransposed!$P$2:$P$32,0.01)</f>
        <v>66.36999999999999</v>
      </c>
      <c r="R20" s="11">
        <f>PERCENTILE(DataTransposed!$Q$2:$Q$32,0.01)</f>
        <v>66.72</v>
      </c>
      <c r="S20" s="11">
        <f>PERCENTILE(DataTransposed!$R$2:$R$32,0.01)</f>
        <v>63.29</v>
      </c>
      <c r="T20" s="11">
        <f>PERCENTILE(DataTransposed!$S$2:$S$32,0.01)</f>
        <v>65.050000000000011</v>
      </c>
      <c r="U20" s="11">
        <f>PERCENTILE(DataTransposed!$T$2:$T$32,0.01)</f>
        <v>65.02000000000001</v>
      </c>
      <c r="V20" s="11">
        <f>PERCENTILE(DataTransposed!$U$2:$U$32,0.01)</f>
        <v>71.287499999999994</v>
      </c>
      <c r="W20" s="11">
        <f>PERCENTILE(DataTransposed!$V$2:$V$32,0.01)</f>
        <v>62.730000000000004</v>
      </c>
      <c r="X20" s="11">
        <f>PERCENTILE(DataTransposed!$W$2:$W$32,0.01)</f>
        <v>58.69</v>
      </c>
      <c r="Y20" s="11">
        <f>PERCENTILE(DataTransposed!$X$2:$X$32,0.01)</f>
        <v>70.599999999999994</v>
      </c>
      <c r="Z20" s="11">
        <f>PERCENTILE(DataTransposed!$Y$2:$Y$32,0.01)</f>
        <v>66.069999999999993</v>
      </c>
      <c r="AA20" s="11">
        <f>PERCENTILE(DataTransposed!$Z$2:$Z$32,0.01)</f>
        <v>69.260000000000005</v>
      </c>
      <c r="AB20" s="11">
        <f>PERCENTILE(DataTransposed!$AA$2:$AA$32,0.01)</f>
        <v>63.79</v>
      </c>
      <c r="AC20" s="11">
        <f>PERCENTILE(DataTransposed!$AB$2:$AB$32,0.01)</f>
        <v>64.58</v>
      </c>
      <c r="AD20" s="11">
        <f>PERCENTILE(DataTransposed!$AC$2:$AC$32,0.01)</f>
        <v>66.63</v>
      </c>
      <c r="AE20" s="11">
        <f>PERCENTILE(DataTransposed!$AD$2:$AD$32,0.01)</f>
        <v>54.160000000000004</v>
      </c>
      <c r="AF20" s="11">
        <f>PERCENTILE(DataTransposed!$AE$2:$AE$32,0.01)</f>
        <v>64.86</v>
      </c>
      <c r="AG20" s="11">
        <f>PERCENTILE(DataTransposed!$AF$2:$AF$32,0.01)</f>
        <v>62.54</v>
      </c>
      <c r="AH20" s="11">
        <f>PERCENTILE(DataTransposed!$AG$2:$AG$32,0.01)</f>
        <v>65.430000000000007</v>
      </c>
      <c r="AI20" s="11">
        <f>PERCENTILE(DataTransposed!$AH$2:$AH$32,0.01)</f>
        <v>50.42</v>
      </c>
      <c r="AJ20" s="11">
        <f>PERCENTILE(DataTransposed!$AI$2:$AI$32,0.01)</f>
        <v>66.650000000000006</v>
      </c>
      <c r="AK20" s="11">
        <f>PERCENTILE(DataTransposed!$AJ$2:$AJ$32,0.01)</f>
        <v>62.88</v>
      </c>
      <c r="AL20" s="11">
        <f>PERCENTILE(DataTransposed!$AK$2:$AK$32,0.01)</f>
        <v>67.382500000000007</v>
      </c>
      <c r="AM20" s="11">
        <f>PERCENTILE(DataTransposed!$AL$2:$AL$32,0.01)</f>
        <v>68.430000000000007</v>
      </c>
      <c r="AN20" s="11">
        <f>PERCENTILE(DataTransposed!$AM$2:$AM$32,0.01)</f>
        <v>61.15</v>
      </c>
      <c r="AO20" s="11">
        <f>PERCENTILE(DataTransposed!$AN$2:$AN$32,0.01)</f>
        <v>70.072500000000005</v>
      </c>
      <c r="AP20" s="11">
        <f>PERCENTILE(DataTransposed!$AO$2:$AO$32,0.01)</f>
        <v>56.53</v>
      </c>
      <c r="AQ20" s="11">
        <f>PERCENTILE(DataTransposed!$AP$2:$AP$32,0.01)</f>
        <v>69.459999999999994</v>
      </c>
      <c r="AR20" s="11">
        <f>PERCENTILE(DataTransposed!$AQ$2:$AQ$32,0.01)</f>
        <v>65.66</v>
      </c>
      <c r="AS20" s="11">
        <f>PERCENTILE(DataTransposed!$AR$2:$AR$32,0.01)</f>
        <v>64.429999999999993</v>
      </c>
      <c r="AT20" s="11">
        <f>PERCENTILE(DataTransposed!$AS$2:$AS$32,0.01)</f>
        <v>58.42</v>
      </c>
      <c r="AU20" s="11">
        <f>PERCENTILE(DataTransposed!$AT$2:$AT$32,0.01)</f>
        <v>68.27</v>
      </c>
      <c r="AV20" s="11">
        <f>PERCENTILE(DataTransposed!$AU$2:$AU$32,0.01)</f>
        <v>67.38000000000001</v>
      </c>
      <c r="AW20" s="11">
        <f>PERCENTILE(DataTransposed!$AV$2:$AV$32,0.01)</f>
        <v>67.80749999999999</v>
      </c>
      <c r="AX20" s="11">
        <f>PERCENTILE(DataTransposed!$AW$2:$AW$32,0.01)</f>
        <v>61.660000000000004</v>
      </c>
      <c r="AY20" s="11">
        <f>PERCENTILE(DataTransposed!$AX$2:$AX$32,0.01)</f>
        <v>72</v>
      </c>
      <c r="AZ20" s="11">
        <f>PERCENTILE(DataTransposed!$AY$2:$AY$32,0.01)</f>
        <v>63.92</v>
      </c>
      <c r="BA20" s="11">
        <f>PERCENTILE(DataTransposed!$AZ$2:$AZ$32,0.01)</f>
        <v>66.19</v>
      </c>
    </row>
    <row r="21" spans="2:53" x14ac:dyDescent="0.25">
      <c r="B21" t="s">
        <v>69</v>
      </c>
      <c r="C21" s="11">
        <f>PERCENTILE(DataTransposed!$B$2:$B$32,0.05)</f>
        <v>67.75</v>
      </c>
      <c r="D21" s="11">
        <f>PERCENTILE(DataTransposed!$C$2:$C$32,0.05)</f>
        <v>56.25</v>
      </c>
      <c r="E21" s="11">
        <f>PERCENTILE(DataTransposed!$D$2:$D$32,0.05)</f>
        <v>62.7</v>
      </c>
      <c r="F21" s="11">
        <f>PERCENTILE(DataTransposed!$E$2:$E$32,0.05)</f>
        <v>65.524999999999991</v>
      </c>
      <c r="G21" s="11">
        <f>PERCENTILE(DataTransposed!$F$2:$F$32,0.05)</f>
        <v>53.75</v>
      </c>
      <c r="H21" s="11">
        <f>PERCENTILE(DataTransposed!$G$2:$G$32,0.05)</f>
        <v>59.4</v>
      </c>
      <c r="I21" s="11">
        <f>PERCENTILE(DataTransposed!$H$2:$H$32,0.05)</f>
        <v>65</v>
      </c>
      <c r="J21" s="11">
        <f>PERCENTILE(DataTransposed!$I$2:$I$32,0.05)</f>
        <v>68.95</v>
      </c>
      <c r="K21" s="11">
        <f>PERCENTILE(DataTransposed!$J$2:$J$32,0.05)</f>
        <v>35.049999999999997</v>
      </c>
      <c r="L21" s="11">
        <f>PERCENTILE(DataTransposed!$K$2:$K$32,0.05)</f>
        <v>64.875</v>
      </c>
      <c r="M21" s="11">
        <f>PERCENTILE(DataTransposed!$L$2:$L$32,0.05)</f>
        <v>62.825000000000003</v>
      </c>
      <c r="N21" s="11">
        <f>PERCENTILE(DataTransposed!$M$2:$M$32,0.05)</f>
        <v>50.400000000000006</v>
      </c>
      <c r="O21" s="11">
        <f>PERCENTILE(DataTransposed!$N$2:$N$32,0.05)</f>
        <v>69.475000000000009</v>
      </c>
      <c r="P21" s="11">
        <f>PERCENTILE(DataTransposed!$O$2:$O$32,0.05)</f>
        <v>60.95</v>
      </c>
      <c r="Q21" s="11">
        <f>PERCENTILE(DataTransposed!$P$2:$P$32,0.05)</f>
        <v>67.3</v>
      </c>
      <c r="R21" s="11">
        <f>PERCENTILE(DataTransposed!$Q$2:$Q$32,0.05)</f>
        <v>67.95</v>
      </c>
      <c r="S21" s="11">
        <f>PERCENTILE(DataTransposed!$R$2:$R$32,0.05)</f>
        <v>64.099999999999994</v>
      </c>
      <c r="T21" s="11">
        <f>PERCENTILE(DataTransposed!$S$2:$S$32,0.05)</f>
        <v>65.599999999999994</v>
      </c>
      <c r="U21" s="11">
        <f>PERCENTILE(DataTransposed!$T$2:$T$32,0.05)</f>
        <v>65.300000000000011</v>
      </c>
      <c r="V21" s="11">
        <f>PERCENTILE(DataTransposed!$U$2:$U$32,0.05)</f>
        <v>71.95</v>
      </c>
      <c r="W21" s="11">
        <f>PERCENTILE(DataTransposed!$V$2:$V$32,0.05)</f>
        <v>63.15</v>
      </c>
      <c r="X21" s="11">
        <f>PERCENTILE(DataTransposed!$W$2:$W$32,0.05)</f>
        <v>59.4</v>
      </c>
      <c r="Y21" s="11">
        <f>PERCENTILE(DataTransposed!$X$2:$X$32,0.05)</f>
        <v>70.650000000000006</v>
      </c>
      <c r="Z21" s="11">
        <f>PERCENTILE(DataTransposed!$Y$2:$Y$32,0.05)</f>
        <v>67.349999999999994</v>
      </c>
      <c r="AA21" s="11">
        <f>PERCENTILE(DataTransposed!$Z$2:$Z$32,0.05)</f>
        <v>69.5</v>
      </c>
      <c r="AB21" s="11">
        <f>PERCENTILE(DataTransposed!$AA$2:$AA$32,0.05)</f>
        <v>64.099999999999994</v>
      </c>
      <c r="AC21" s="11">
        <f>PERCENTILE(DataTransposed!$AB$2:$AB$32,0.05)</f>
        <v>65.2</v>
      </c>
      <c r="AD21" s="11">
        <f>PERCENTILE(DataTransposed!$AC$2:$AC$32,0.05)</f>
        <v>66.724999999999994</v>
      </c>
      <c r="AE21" s="11">
        <f>PERCENTILE(DataTransposed!$AD$2:$AD$32,0.05)</f>
        <v>54.3</v>
      </c>
      <c r="AF21" s="11">
        <f>PERCENTILE(DataTransposed!$AE$2:$AE$32,0.05)</f>
        <v>65</v>
      </c>
      <c r="AG21" s="11">
        <f>PERCENTILE(DataTransposed!$AF$2:$AF$32,0.05)</f>
        <v>63.1</v>
      </c>
      <c r="AH21" s="11">
        <f>PERCENTILE(DataTransposed!$AG$2:$AG$32,0.05)</f>
        <v>65.912499999999994</v>
      </c>
      <c r="AI21" s="11">
        <f>PERCENTILE(DataTransposed!$AH$2:$AH$32,0.05)</f>
        <v>50.900000000000006</v>
      </c>
      <c r="AJ21" s="11">
        <f>PERCENTILE(DataTransposed!$AI$2:$AI$32,0.05)</f>
        <v>67.275000000000006</v>
      </c>
      <c r="AK21" s="11">
        <f>PERCENTILE(DataTransposed!$AJ$2:$AJ$32,0.05)</f>
        <v>63.5</v>
      </c>
      <c r="AL21" s="11">
        <f>PERCENTILE(DataTransposed!$AK$2:$AK$32,0.05)</f>
        <v>67.550000000000011</v>
      </c>
      <c r="AM21" s="11">
        <f>PERCENTILE(DataTransposed!$AL$2:$AL$32,0.05)</f>
        <v>68.5</v>
      </c>
      <c r="AN21" s="11">
        <f>PERCENTILE(DataTransposed!$AM$2:$AM$32,0.05)</f>
        <v>61.7</v>
      </c>
      <c r="AO21" s="11">
        <f>PERCENTILE(DataTransposed!$AN$2:$AN$32,0.05)</f>
        <v>71.05</v>
      </c>
      <c r="AP21" s="11">
        <f>PERCENTILE(DataTransposed!$AO$2:$AO$32,0.05)</f>
        <v>56.7</v>
      </c>
      <c r="AQ21" s="11">
        <f>PERCENTILE(DataTransposed!$AP$2:$AP$32,0.05)</f>
        <v>70.650000000000006</v>
      </c>
      <c r="AR21" s="11">
        <f>PERCENTILE(DataTransposed!$AQ$2:$AQ$32,0.05)</f>
        <v>65.849999999999994</v>
      </c>
      <c r="AS21" s="11">
        <f>PERCENTILE(DataTransposed!$AR$2:$AR$32,0.05)</f>
        <v>65.974999999999994</v>
      </c>
      <c r="AT21" s="11">
        <f>PERCENTILE(DataTransposed!$AS$2:$AS$32,0.05)</f>
        <v>58.85</v>
      </c>
      <c r="AU21" s="11">
        <f>PERCENTILE(DataTransposed!$AT$2:$AT$32,0.05)</f>
        <v>68.95</v>
      </c>
      <c r="AV21" s="11">
        <f>PERCENTILE(DataTransposed!$AU$2:$AU$32,0.05)</f>
        <v>68.599999999999994</v>
      </c>
      <c r="AW21" s="11">
        <f>PERCENTILE(DataTransposed!$AV$2:$AV$32,0.05)</f>
        <v>67.837499999999991</v>
      </c>
      <c r="AX21" s="11">
        <f>PERCENTILE(DataTransposed!$AW$2:$AW$32,0.05)</f>
        <v>61.8</v>
      </c>
      <c r="AY21" s="11">
        <f>PERCENTILE(DataTransposed!$AX$2:$AX$32,0.05)</f>
        <v>72.2</v>
      </c>
      <c r="AZ21" s="11">
        <f>PERCENTILE(DataTransposed!$AY$2:$AY$32,0.05)</f>
        <v>64.7</v>
      </c>
      <c r="BA21" s="11">
        <f>PERCENTILE(DataTransposed!$AZ$2:$AZ$32,0.05)</f>
        <v>67.349999999999994</v>
      </c>
    </row>
    <row r="22" spans="2:53" x14ac:dyDescent="0.25">
      <c r="B22" t="s">
        <v>70</v>
      </c>
      <c r="C22" s="11">
        <f>PERCENTILE(DataTransposed!$B$2:$B$32,0.95)</f>
        <v>76.400000000000006</v>
      </c>
      <c r="D22" s="11">
        <f>PERCENTILE(DataTransposed!$C$2:$C$32,0.95)</f>
        <v>67.2</v>
      </c>
      <c r="E22" s="11">
        <f>PERCENTILE(DataTransposed!$D$2:$D$32,0.95)</f>
        <v>70.75</v>
      </c>
      <c r="F22" s="11">
        <f>PERCENTILE(DataTransposed!$E$2:$E$32,0.95)</f>
        <v>70.650000000000006</v>
      </c>
      <c r="G22" s="11">
        <f>PERCENTILE(DataTransposed!$F$2:$F$32,0.95)</f>
        <v>59.7</v>
      </c>
      <c r="H22" s="11">
        <f>PERCENTILE(DataTransposed!$G$2:$G$32,0.95)</f>
        <v>71.05</v>
      </c>
      <c r="I22" s="11">
        <f>PERCENTILE(DataTransposed!$H$2:$H$32,0.95)</f>
        <v>71.75</v>
      </c>
      <c r="J22" s="11">
        <f>PERCENTILE(DataTransposed!$I$2:$I$32,0.95)</f>
        <v>77</v>
      </c>
      <c r="K22" s="11">
        <f>PERCENTILE(DataTransposed!$J$2:$J$32,0.95)</f>
        <v>45.849999999999994</v>
      </c>
      <c r="L22" s="11">
        <f>PERCENTILE(DataTransposed!$K$2:$K$32,0.95)</f>
        <v>72.300000000000011</v>
      </c>
      <c r="M22" s="11">
        <f>PERCENTILE(DataTransposed!$L$2:$L$32,0.95)</f>
        <v>71.349999999999994</v>
      </c>
      <c r="N22" s="11">
        <f>PERCENTILE(DataTransposed!$M$2:$M$32,0.95)</f>
        <v>60</v>
      </c>
      <c r="O22" s="11">
        <f>PERCENTILE(DataTransposed!$N$2:$N$32,0.95)</f>
        <v>75.05</v>
      </c>
      <c r="P22" s="11">
        <f>PERCENTILE(DataTransposed!$O$2:$O$32,0.95)</f>
        <v>70.800000000000011</v>
      </c>
      <c r="Q22" s="11">
        <f>PERCENTILE(DataTransposed!$P$2:$P$32,0.95)</f>
        <v>75.199999999999989</v>
      </c>
      <c r="R22" s="11">
        <f>PERCENTILE(DataTransposed!$Q$2:$Q$32,0.95)</f>
        <v>74.599999999999994</v>
      </c>
      <c r="S22" s="11">
        <f>PERCENTILE(DataTransposed!$R$2:$R$32,0.95)</f>
        <v>70.349999999999994</v>
      </c>
      <c r="T22" s="11">
        <f>PERCENTILE(DataTransposed!$S$2:$S$32,0.95)</f>
        <v>74.7</v>
      </c>
      <c r="U22" s="11">
        <f>PERCENTILE(DataTransposed!$T$2:$T$32,0.95)</f>
        <v>72.2</v>
      </c>
      <c r="V22" s="11">
        <f>PERCENTILE(DataTransposed!$U$2:$U$32,0.95)</f>
        <v>76.599999999999994</v>
      </c>
      <c r="W22" s="11">
        <f>PERCENTILE(DataTransposed!$V$2:$V$32,0.95)</f>
        <v>72.05</v>
      </c>
      <c r="X22" s="11">
        <f>PERCENTILE(DataTransposed!$W$2:$W$32,0.95)</f>
        <v>65.537499999999994</v>
      </c>
      <c r="Y22" s="11">
        <f>PERCENTILE(DataTransposed!$X$2:$X$32,0.95)</f>
        <v>77.150000000000006</v>
      </c>
      <c r="Z22" s="11">
        <f>PERCENTILE(DataTransposed!$Y$2:$Y$32,0.95)</f>
        <v>76.849999999999994</v>
      </c>
      <c r="AA22" s="11">
        <f>PERCENTILE(DataTransposed!$Z$2:$Z$32,0.95)</f>
        <v>75.837500000000006</v>
      </c>
      <c r="AB22" s="11">
        <f>PERCENTILE(DataTransposed!$AA$2:$AA$32,0.95)</f>
        <v>74.099999999999994</v>
      </c>
      <c r="AC22" s="11">
        <f>PERCENTILE(DataTransposed!$AB$2:$AB$32,0.95)</f>
        <v>71.112499999999997</v>
      </c>
      <c r="AD22" s="11">
        <f>PERCENTILE(DataTransposed!$AC$2:$AC$32,0.95)</f>
        <v>70.637500000000003</v>
      </c>
      <c r="AE22" s="11">
        <f>PERCENTILE(DataTransposed!$AD$2:$AD$32,0.95)</f>
        <v>65.5</v>
      </c>
      <c r="AF22" s="11">
        <f>PERCENTILE(DataTransposed!$AE$2:$AE$32,0.95)</f>
        <v>74.9375</v>
      </c>
      <c r="AG22" s="11">
        <f>PERCENTILE(DataTransposed!$AF$2:$AF$32,0.95)</f>
        <v>68.900000000000006</v>
      </c>
      <c r="AH22" s="11">
        <f>PERCENTILE(DataTransposed!$AG$2:$AG$32,0.95)</f>
        <v>72.3</v>
      </c>
      <c r="AI22" s="11">
        <f>PERCENTILE(DataTransposed!$AH$2:$AH$32,0.95)</f>
        <v>55.8</v>
      </c>
      <c r="AJ22" s="11">
        <f>PERCENTILE(DataTransposed!$AI$2:$AI$32,0.95)</f>
        <v>71.3</v>
      </c>
      <c r="AK22" s="11">
        <f>PERCENTILE(DataTransposed!$AJ$2:$AJ$32,0.95)</f>
        <v>70.400000000000006</v>
      </c>
      <c r="AL22" s="11">
        <f>PERCENTILE(DataTransposed!$AK$2:$AK$32,0.95)</f>
        <v>72.949999999999989</v>
      </c>
      <c r="AM22" s="11">
        <f>PERCENTILE(DataTransposed!$AL$2:$AL$32,0.95)</f>
        <v>72.400000000000006</v>
      </c>
      <c r="AN22" s="11">
        <f>PERCENTILE(DataTransposed!$AM$2:$AM$32,0.95)</f>
        <v>68.1875</v>
      </c>
      <c r="AO22" s="11">
        <f>PERCENTILE(DataTransposed!$AN$2:$AN$32,0.95)</f>
        <v>74.800000000000011</v>
      </c>
      <c r="AP22" s="11">
        <f>PERCENTILE(DataTransposed!$AO$2:$AO$32,0.95)</f>
        <v>64.55</v>
      </c>
      <c r="AQ22" s="11">
        <f>PERCENTILE(DataTransposed!$AP$2:$AP$32,0.95)</f>
        <v>76.849999999999994</v>
      </c>
      <c r="AR22" s="11">
        <f>PERCENTILE(DataTransposed!$AQ$2:$AQ$32,0.95)</f>
        <v>71.349999999999994</v>
      </c>
      <c r="AS22" s="11">
        <f>PERCENTILE(DataTransposed!$AR$2:$AR$32,0.95)</f>
        <v>71.800000000000011</v>
      </c>
      <c r="AT22" s="11">
        <f>PERCENTILE(DataTransposed!$AS$2:$AS$32,0.95)</f>
        <v>65.95</v>
      </c>
      <c r="AU22" s="11">
        <f>PERCENTILE(DataTransposed!$AT$2:$AT$32,0.95)</f>
        <v>74.900000000000006</v>
      </c>
      <c r="AV22" s="11">
        <f>PERCENTILE(DataTransposed!$AU$2:$AU$32,0.95)</f>
        <v>74.262499999999989</v>
      </c>
      <c r="AW22" s="11">
        <f>PERCENTILE(DataTransposed!$AV$2:$AV$32,0.95)</f>
        <v>74.7</v>
      </c>
      <c r="AX22" s="11">
        <f>PERCENTILE(DataTransposed!$AW$2:$AW$32,0.95)</f>
        <v>66.849999999999994</v>
      </c>
      <c r="AY22" s="11">
        <f>PERCENTILE(DataTransposed!$AX$2:$AX$32,0.95)</f>
        <v>79.650000000000006</v>
      </c>
      <c r="AZ22" s="11">
        <f>PERCENTILE(DataTransposed!$AY$2:$AY$32,0.95)</f>
        <v>72.55</v>
      </c>
      <c r="BA22" s="11">
        <f>PERCENTILE(DataTransposed!$AZ$2:$AZ$32,0.95)</f>
        <v>73.599999999999994</v>
      </c>
    </row>
    <row r="23" spans="2:53" x14ac:dyDescent="0.25">
      <c r="B23" t="s">
        <v>71</v>
      </c>
      <c r="C23" s="11">
        <f>PERCENTILE(DataTransposed!$B$2:$B$32,0.99)</f>
        <v>77.58</v>
      </c>
      <c r="D23" s="11">
        <f>PERCENTILE(DataTransposed!$C$2:$C$32,0.99)</f>
        <v>69.16</v>
      </c>
      <c r="E23" s="11">
        <f>PERCENTILE(DataTransposed!$D$2:$D$32,0.99)</f>
        <v>71.449999999999989</v>
      </c>
      <c r="F23" s="11">
        <f>PERCENTILE(DataTransposed!$E$2:$E$32,0.99)</f>
        <v>71.08</v>
      </c>
      <c r="G23" s="11">
        <f>PERCENTILE(DataTransposed!$F$2:$F$32,0.99)</f>
        <v>60.050000000000004</v>
      </c>
      <c r="H23" s="11">
        <f>PERCENTILE(DataTransposed!$G$2:$G$32,0.99)</f>
        <v>71.239999999999995</v>
      </c>
      <c r="I23" s="11">
        <f>PERCENTILE(DataTransposed!$H$2:$H$32,0.99)</f>
        <v>72.64</v>
      </c>
      <c r="J23" s="11">
        <f>PERCENTILE(DataTransposed!$I$2:$I$32,0.99)</f>
        <v>77.27</v>
      </c>
      <c r="K23" s="11">
        <f>PERCENTILE(DataTransposed!$J$2:$J$32,0.99)</f>
        <v>46.81</v>
      </c>
      <c r="L23" s="11">
        <f>PERCENTILE(DataTransposed!$K$2:$K$32,0.99)</f>
        <v>72.400000000000006</v>
      </c>
      <c r="M23" s="11">
        <f>PERCENTILE(DataTransposed!$L$2:$L$32,0.99)</f>
        <v>71.679999999999993</v>
      </c>
      <c r="N23" s="11">
        <f>PERCENTILE(DataTransposed!$M$2:$M$32,0.99)</f>
        <v>60.45</v>
      </c>
      <c r="O23" s="11">
        <f>PERCENTILE(DataTransposed!$N$2:$N$32,0.99)</f>
        <v>75.327500000000001</v>
      </c>
      <c r="P23" s="11">
        <f>PERCENTILE(DataTransposed!$O$2:$O$32,0.99)</f>
        <v>72.16</v>
      </c>
      <c r="Q23" s="11">
        <f>PERCENTILE(DataTransposed!$P$2:$P$32,0.99)</f>
        <v>75.649999999999991</v>
      </c>
      <c r="R23" s="11">
        <f>PERCENTILE(DataTransposed!$Q$2:$Q$32,0.99)</f>
        <v>76.179999999999993</v>
      </c>
      <c r="S23" s="11">
        <f>PERCENTILE(DataTransposed!$R$2:$R$32,0.99)</f>
        <v>72.010000000000005</v>
      </c>
      <c r="T23" s="11">
        <f>PERCENTILE(DataTransposed!$S$2:$S$32,0.99)</f>
        <v>75.069999999999993</v>
      </c>
      <c r="U23" s="11">
        <f>PERCENTILE(DataTransposed!$T$2:$T$32,0.99)</f>
        <v>73.2</v>
      </c>
      <c r="V23" s="11">
        <f>PERCENTILE(DataTransposed!$U$2:$U$32,0.99)</f>
        <v>77.19</v>
      </c>
      <c r="W23" s="11">
        <f>PERCENTILE(DataTransposed!$V$2:$V$32,0.99)</f>
        <v>72.449999999999989</v>
      </c>
      <c r="X23" s="11">
        <f>PERCENTILE(DataTransposed!$W$2:$W$32,0.99)</f>
        <v>65.787500000000009</v>
      </c>
      <c r="Y23" s="11">
        <f>PERCENTILE(DataTransposed!$X$2:$X$32,0.99)</f>
        <v>77.34</v>
      </c>
      <c r="Z23" s="11">
        <f>PERCENTILE(DataTransposed!$Y$2:$Y$32,0.99)</f>
        <v>77.27</v>
      </c>
      <c r="AA23" s="11">
        <f>PERCENTILE(DataTransposed!$Z$2:$Z$32,0.99)</f>
        <v>78.02</v>
      </c>
      <c r="AB23" s="11">
        <f>PERCENTILE(DataTransposed!$AA$2:$AA$32,0.99)</f>
        <v>74.62</v>
      </c>
      <c r="AC23" s="11">
        <f>PERCENTILE(DataTransposed!$AB$2:$AB$32,0.99)</f>
        <v>72.13000000000001</v>
      </c>
      <c r="AD23" s="11">
        <f>PERCENTILE(DataTransposed!$AC$2:$AC$32,0.99)</f>
        <v>71.11</v>
      </c>
      <c r="AE23" s="11">
        <f>PERCENTILE(DataTransposed!$AD$2:$AD$32,0.99)</f>
        <v>65.7</v>
      </c>
      <c r="AF23" s="11">
        <f>PERCENTILE(DataTransposed!$AE$2:$AE$32,0.99)</f>
        <v>75.717500000000001</v>
      </c>
      <c r="AG23" s="11">
        <f>PERCENTILE(DataTransposed!$AF$2:$AF$32,0.99)</f>
        <v>69.77</v>
      </c>
      <c r="AH23" s="11">
        <f>PERCENTILE(DataTransposed!$AG$2:$AG$32,0.99)</f>
        <v>73.37</v>
      </c>
      <c r="AI23" s="11">
        <f>PERCENTILE(DataTransposed!$AH$2:$AH$32,0.99)</f>
        <v>55.9</v>
      </c>
      <c r="AJ23" s="11">
        <f>PERCENTILE(DataTransposed!$AI$2:$AI$32,0.99)</f>
        <v>71.58</v>
      </c>
      <c r="AK23" s="11">
        <f>PERCENTILE(DataTransposed!$AJ$2:$AJ$32,0.99)</f>
        <v>70.91</v>
      </c>
      <c r="AL23" s="11">
        <f>PERCENTILE(DataTransposed!$AK$2:$AK$32,0.99)</f>
        <v>73.239999999999995</v>
      </c>
      <c r="AM23" s="11">
        <f>PERCENTILE(DataTransposed!$AL$2:$AL$32,0.99)</f>
        <v>72.84</v>
      </c>
      <c r="AN23" s="11">
        <f>PERCENTILE(DataTransposed!$AM$2:$AM$32,0.99)</f>
        <v>68.760000000000005</v>
      </c>
      <c r="AO23" s="11">
        <f>PERCENTILE(DataTransposed!$AN$2:$AN$32,0.99)</f>
        <v>75.11</v>
      </c>
      <c r="AP23" s="11">
        <f>PERCENTILE(DataTransposed!$AO$2:$AO$32,0.99)</f>
        <v>64.81</v>
      </c>
      <c r="AQ23" s="11">
        <f>PERCENTILE(DataTransposed!$AP$2:$AP$32,0.99)</f>
        <v>77.38</v>
      </c>
      <c r="AR23" s="11">
        <f>PERCENTILE(DataTransposed!$AQ$2:$AQ$32,0.99)</f>
        <v>71.5</v>
      </c>
      <c r="AS23" s="11">
        <f>PERCENTILE(DataTransposed!$AR$2:$AR$32,0.99)</f>
        <v>72.25</v>
      </c>
      <c r="AT23" s="11">
        <f>PERCENTILE(DataTransposed!$AS$2:$AS$32,0.99)</f>
        <v>66</v>
      </c>
      <c r="AU23" s="11">
        <f>PERCENTILE(DataTransposed!$AT$2:$AT$32,0.99)</f>
        <v>75.81</v>
      </c>
      <c r="AV23" s="11">
        <f>PERCENTILE(DataTransposed!$AU$2:$AU$32,0.99)</f>
        <v>74.517499999999998</v>
      </c>
      <c r="AW23" s="11">
        <f>PERCENTILE(DataTransposed!$AV$2:$AV$32,0.99)</f>
        <v>75.069999999999993</v>
      </c>
      <c r="AX23" s="11">
        <f>PERCENTILE(DataTransposed!$AW$2:$AW$32,0.99)</f>
        <v>67.39</v>
      </c>
      <c r="AY23" s="11">
        <f>PERCENTILE(DataTransposed!$AX$2:$AX$32,0.99)</f>
        <v>81</v>
      </c>
      <c r="AZ23" s="11">
        <f>PERCENTILE(DataTransposed!$AY$2:$AY$32,0.99)</f>
        <v>73.149999999999991</v>
      </c>
      <c r="BA23" s="11">
        <f>PERCENTILE(DataTransposed!$AZ$2:$AZ$32,0.99)</f>
        <v>73.752499999999998</v>
      </c>
    </row>
    <row r="25" spans="2:53" x14ac:dyDescent="0.25">
      <c r="B25" t="s">
        <v>75</v>
      </c>
    </row>
    <row r="26" spans="2:53" x14ac:dyDescent="0.25">
      <c r="B26" t="s">
        <v>65</v>
      </c>
      <c r="C26" s="15">
        <f>_xlfn.VAR.S(DataTransposed!$B$2:$B$32)</f>
        <v>7.3203494623655923</v>
      </c>
      <c r="D26" s="15">
        <f>_xlfn.VAR.S(DataTransposed!$C$2:$C$32)</f>
        <v>17.109061827956989</v>
      </c>
      <c r="E26" s="15">
        <f>_xlfn.VAR.S(DataTransposed!$D$2:$D$32)</f>
        <v>6.8681706989247271</v>
      </c>
      <c r="F26" s="15">
        <f>_xlfn.VAR.S(DataTransposed!$E$2:$E$32)</f>
        <v>2.8191478494623672</v>
      </c>
      <c r="G26" s="15">
        <f>_xlfn.VAR.S(DataTransposed!$F$2:$F$32)</f>
        <v>3.7824529569892511</v>
      </c>
      <c r="H26" s="15">
        <f>_xlfn.VAR.S(DataTransposed!$G$2:$G$32)</f>
        <v>14.118903225806452</v>
      </c>
      <c r="I26" s="15">
        <f>_xlfn.VAR.S(DataTransposed!$H$2:$H$32)</f>
        <v>4.9931397849462407</v>
      </c>
      <c r="J26" s="15">
        <f>_xlfn.VAR.S(DataTransposed!$I$2:$I$32)</f>
        <v>7.7680497311827894</v>
      </c>
      <c r="K26" s="15">
        <f>_xlfn.VAR.S(DataTransposed!$J$2:$J$32)</f>
        <v>15.44924865591398</v>
      </c>
      <c r="L26" s="15">
        <f>_xlfn.VAR.S(DataTransposed!$K$2:$K$32)</f>
        <v>5.7434489247311884</v>
      </c>
      <c r="M26" s="15">
        <f>_xlfn.VAR.S(DataTransposed!$L$2:$L$32)</f>
        <v>8.7288279569892513</v>
      </c>
      <c r="N26" s="15">
        <f>_xlfn.VAR.S(DataTransposed!$M$2:$M$32)</f>
        <v>11.438493279569887</v>
      </c>
      <c r="O26" s="15">
        <f>_xlfn.VAR.S(DataTransposed!$N$2:$N$32)</f>
        <v>3.4542647849462327</v>
      </c>
      <c r="P26" s="15">
        <f>_xlfn.VAR.S(DataTransposed!$O$2:$O$32)</f>
        <v>12.698239247311838</v>
      </c>
      <c r="Q26" s="15">
        <f>_xlfn.VAR.S(DataTransposed!$P$2:$P$32)</f>
        <v>8.7218830645161329</v>
      </c>
      <c r="R26" s="15">
        <f>_xlfn.VAR.S(DataTransposed!$Q$2:$Q$32)</f>
        <v>6.0161895161290362</v>
      </c>
      <c r="S26" s="15">
        <f>_xlfn.VAR.S(DataTransposed!$R$2:$R$32)</f>
        <v>4.3309341397849463</v>
      </c>
      <c r="T26" s="15">
        <f>_xlfn.VAR.S(DataTransposed!$S$2:$S$32)</f>
        <v>8.8115349462365611</v>
      </c>
      <c r="U26" s="15">
        <f>_xlfn.VAR.S(DataTransposed!$T$2:$T$32)</f>
        <v>5.6689341397849438</v>
      </c>
      <c r="V26" s="15">
        <f>_xlfn.VAR.S(DataTransposed!$U$2:$U$32)</f>
        <v>2.1583978494623679</v>
      </c>
      <c r="W26" s="15">
        <f>_xlfn.VAR.S(DataTransposed!$V$2:$V$32)</f>
        <v>9.3656290322580613</v>
      </c>
      <c r="X26" s="15">
        <f>_xlfn.VAR.S(DataTransposed!$W$2:$W$32)</f>
        <v>4.9722016129032225</v>
      </c>
      <c r="Y26" s="15">
        <f>_xlfn.VAR.S(DataTransposed!$X$2:$X$32)</f>
        <v>4.5922956989247332</v>
      </c>
      <c r="Z26" s="15">
        <f>_xlfn.VAR.S(DataTransposed!$Y$2:$Y$32)</f>
        <v>11.641314516129029</v>
      </c>
      <c r="AA26" s="15">
        <f>_xlfn.VAR.S(DataTransposed!$Z$2:$Z$32)</f>
        <v>5.1405295698924736</v>
      </c>
      <c r="AB26" s="15">
        <f>_xlfn.VAR.S(DataTransposed!$AA$2:$AA$32)</f>
        <v>10.12022849462366</v>
      </c>
      <c r="AC26" s="15">
        <f>_xlfn.VAR.S(DataTransposed!$AB$2:$AB$32)</f>
        <v>3.4788682795698889</v>
      </c>
      <c r="AD26" s="15">
        <f>_xlfn.VAR.S(DataTransposed!$AC$2:$AC$32)</f>
        <v>1.9085591397849488</v>
      </c>
      <c r="AE26" s="15">
        <f>_xlfn.VAR.S(DataTransposed!$AD$2:$AD$32)</f>
        <v>16.863809139784951</v>
      </c>
      <c r="AF26" s="15">
        <f>_xlfn.VAR.S(DataTransposed!$AE$2:$AE$32)</f>
        <v>15.074139784946246</v>
      </c>
      <c r="AG26" s="15">
        <f>_xlfn.VAR.S(DataTransposed!$AF$2:$AF$32)</f>
        <v>3.4875981182795712</v>
      </c>
      <c r="AH26" s="15">
        <f>_xlfn.VAR.S(DataTransposed!$AG$2:$AG$32)</f>
        <v>4.5652903225806467</v>
      </c>
      <c r="AI26" s="15">
        <f>_xlfn.VAR.S(DataTransposed!$AH$2:$AH$32)</f>
        <v>2.0418897849462367</v>
      </c>
      <c r="AJ26" s="15">
        <f>_xlfn.VAR.S(DataTransposed!$AI$2:$AI$32)</f>
        <v>1.6429905913978478</v>
      </c>
      <c r="AK26" s="15">
        <f>_xlfn.VAR.S(DataTransposed!$AJ$2:$AJ$32)</f>
        <v>4.5861572580645147</v>
      </c>
      <c r="AL26" s="15">
        <f>_xlfn.VAR.S(DataTransposed!$AK$2:$AK$32)</f>
        <v>3.1080779569892405</v>
      </c>
      <c r="AM26" s="15">
        <f>_xlfn.VAR.S(DataTransposed!$AL$2:$AL$32)</f>
        <v>1.4987674731182787</v>
      </c>
      <c r="AN26" s="15">
        <f>_xlfn.VAR.S(DataTransposed!$AM$2:$AM$32)</f>
        <v>4.1690994623655948</v>
      </c>
      <c r="AO26" s="15">
        <f>_xlfn.VAR.S(DataTransposed!$AN$2:$AN$32)</f>
        <v>1.7046599462365597</v>
      </c>
      <c r="AP26" s="15">
        <f>_xlfn.VAR.S(DataTransposed!$AO$2:$AO$32)</f>
        <v>5.5013064516129049</v>
      </c>
      <c r="AQ26" s="15">
        <f>_xlfn.VAR.S(DataTransposed!$AP$2:$AP$32)</f>
        <v>4.5472446236559128</v>
      </c>
      <c r="AR26" s="15">
        <f>_xlfn.VAR.S(DataTransposed!$AQ$2:$AQ$32)</f>
        <v>3.6798736559139811</v>
      </c>
      <c r="AS26" s="15">
        <f>_xlfn.VAR.S(DataTransposed!$AR$2:$AR$32)</f>
        <v>4.6538077956989268</v>
      </c>
      <c r="AT26" s="15">
        <f>_xlfn.VAR.S(DataTransposed!$AS$2:$AS$32)</f>
        <v>5.5237486559139759</v>
      </c>
      <c r="AU26" s="15">
        <f>_xlfn.VAR.S(DataTransposed!$AT$2:$AT$32)</f>
        <v>4.1443494623655939</v>
      </c>
      <c r="AV26" s="15">
        <f>_xlfn.VAR.S(DataTransposed!$AU$2:$AU$32)</f>
        <v>4.5066612903225751</v>
      </c>
      <c r="AW26" s="15">
        <f>_xlfn.VAR.S(DataTransposed!$AV$2:$AV$32)</f>
        <v>4.903391129032264</v>
      </c>
      <c r="AX26" s="15">
        <f>_xlfn.VAR.S(DataTransposed!$AW$2:$AW$32)</f>
        <v>2.947947580645164</v>
      </c>
      <c r="AY26" s="15">
        <f>_xlfn.VAR.S(DataTransposed!$AX$2:$AX$32)</f>
        <v>6.326076612903222</v>
      </c>
      <c r="AZ26" s="15">
        <f>_xlfn.VAR.S(DataTransposed!$AY$2:$AY$32)</f>
        <v>5.7909462365591375</v>
      </c>
      <c r="BA26" s="15">
        <f>_xlfn.VAR.S(DataTransposed!$AZ$2:$AZ$32)</f>
        <v>5.4480456989247346</v>
      </c>
    </row>
    <row r="27" spans="2:53" x14ac:dyDescent="0.25">
      <c r="B27" t="s">
        <v>76</v>
      </c>
      <c r="C27" s="11">
        <f>SKEW(DataTransposed!$B$2:$B$32)</f>
        <v>-5.9305065447389669E-3</v>
      </c>
      <c r="D27" s="11">
        <f>SKEW(DataTransposed!$C$2:$C$32)</f>
        <v>-0.49070189632652428</v>
      </c>
      <c r="E27" s="11">
        <f>SKEW(DataTransposed!$D$2:$D$32)</f>
        <v>0.2633216357845039</v>
      </c>
      <c r="F27" s="11">
        <f>SKEW(DataTransposed!$E$2:$E$32)</f>
        <v>0.20306642347752671</v>
      </c>
      <c r="G27" s="11">
        <f>SKEW(DataTransposed!$F$2:$F$32)</f>
        <v>0.75644704154497633</v>
      </c>
      <c r="H27" s="11">
        <f>SKEW(DataTransposed!$G$2:$G$32)</f>
        <v>-0.13157811236962608</v>
      </c>
      <c r="I27" s="11">
        <f>SKEW(DataTransposed!$H$2:$H$32)</f>
        <v>-0.36433934080762953</v>
      </c>
      <c r="J27" s="11">
        <f>SKEW(DataTransposed!$I$2:$I$32)</f>
        <v>-2.6699044703618575E-2</v>
      </c>
      <c r="K27" s="11">
        <f>SKEW(DataTransposed!$J$2:$J$32)</f>
        <v>-0.16060618157648104</v>
      </c>
      <c r="L27" s="11">
        <f>SKEW(DataTransposed!$K$2:$K$32)</f>
        <v>0.67198140630666703</v>
      </c>
      <c r="M27" s="11">
        <f>SKEW(DataTransposed!$L$2:$L$32)</f>
        <v>0.14268971095763744</v>
      </c>
      <c r="N27" s="11">
        <f>SKEW(DataTransposed!$M$2:$M$32)</f>
        <v>-3.6502350617141854E-2</v>
      </c>
      <c r="O27" s="11">
        <f>SKEW(DataTransposed!$N$2:$N$32)</f>
        <v>0.23590053571756234</v>
      </c>
      <c r="P27" s="11">
        <f>SKEW(DataTransposed!$O$2:$O$32)</f>
        <v>-0.27728299899973247</v>
      </c>
      <c r="Q27" s="11">
        <f>SKEW(DataTransposed!$P$2:$P$32)</f>
        <v>-0.21668529222231259</v>
      </c>
      <c r="R27" s="11">
        <f>SKEW(DataTransposed!$Q$2:$Q$32)</f>
        <v>-5.1050394376280832E-2</v>
      </c>
      <c r="S27" s="11">
        <f>SKEW(DataTransposed!$R$2:$R$32)</f>
        <v>-0.61920706411605042</v>
      </c>
      <c r="T27" s="11">
        <f>SKEW(DataTransposed!$S$2:$S$32)</f>
        <v>-0.18462995904941878</v>
      </c>
      <c r="U27" s="11">
        <f>SKEW(DataTransposed!$T$2:$T$32)</f>
        <v>0.26672911526617782</v>
      </c>
      <c r="V27" s="11">
        <f>SKEW(DataTransposed!$U$2:$U$32)</f>
        <v>0.27824453874972427</v>
      </c>
      <c r="W27" s="11">
        <f>SKEW(DataTransposed!$V$2:$V$32)</f>
        <v>-0.14671642732713674</v>
      </c>
      <c r="X27" s="11">
        <f>SKEW(DataTransposed!$W$2:$W$32)</f>
        <v>0.27080054060019304</v>
      </c>
      <c r="Y27" s="11">
        <f>SKEW(DataTransposed!$X$2:$X$32)</f>
        <v>3.4110389898282377E-2</v>
      </c>
      <c r="Z27" s="11">
        <f>SKEW(DataTransposed!$Y$2:$Y$32)</f>
        <v>-0.29067821278565581</v>
      </c>
      <c r="AA27" s="11">
        <f>SKEW(DataTransposed!$Z$2:$Z$32)</f>
        <v>-0.14239325438941097</v>
      </c>
      <c r="AB27" s="11">
        <f>SKEW(DataTransposed!$AA$2:$AA$32)</f>
        <v>-0.56498847873838454</v>
      </c>
      <c r="AC27" s="11">
        <f>SKEW(DataTransposed!$AB$2:$AB$32)</f>
        <v>-0.30088004925375789</v>
      </c>
      <c r="AD27" s="11">
        <f>SKEW(DataTransposed!$AC$2:$AC$32)</f>
        <v>0.2024001476910931</v>
      </c>
      <c r="AE27" s="11">
        <f>SKEW(DataTransposed!$AD$2:$AD$32)</f>
        <v>0.16924530890138961</v>
      </c>
      <c r="AF27" s="11">
        <f>SKEW(DataTransposed!$AE$2:$AE$32)</f>
        <v>0.21705056733845557</v>
      </c>
      <c r="AG27" s="11">
        <f>SKEW(DataTransposed!$AF$2:$AF$32)</f>
        <v>0.58026981341311867</v>
      </c>
      <c r="AH27" s="11">
        <f>SKEW(DataTransposed!$AG$2:$AG$32)</f>
        <v>0.1360984170787109</v>
      </c>
      <c r="AI27" s="11">
        <f>SKEW(DataTransposed!$AH$2:$AH$32)</f>
        <v>1.4739317481556139E-2</v>
      </c>
      <c r="AJ27" s="11">
        <f>SKEW(DataTransposed!$AI$2:$AI$32)</f>
        <v>-0.26036057104493349</v>
      </c>
      <c r="AK27" s="11">
        <f>SKEW(DataTransposed!$AJ$2:$AJ$32)</f>
        <v>-0.6291767558727962</v>
      </c>
      <c r="AL27" s="11">
        <f>SKEW(DataTransposed!$AK$2:$AK$32)</f>
        <v>0.57894424329814809</v>
      </c>
      <c r="AM27" s="11">
        <f>SKEW(DataTransposed!$AL$2:$AL$32)</f>
        <v>0.52632923932703868</v>
      </c>
      <c r="AN27" s="11">
        <f>SKEW(DataTransposed!$AM$2:$AM$32)</f>
        <v>0.22170135397958093</v>
      </c>
      <c r="AO27" s="11">
        <f>SKEW(DataTransposed!$AN$2:$AN$32)</f>
        <v>1.5713930028892341E-2</v>
      </c>
      <c r="AP27" s="11">
        <f>SKEW(DataTransposed!$AO$2:$AO$32)</f>
        <v>-0.17989314122652442</v>
      </c>
      <c r="AQ27" s="11">
        <f>SKEW(DataTransposed!$AP$2:$AP$32)</f>
        <v>0.10320192922017046</v>
      </c>
      <c r="AR27" s="11">
        <f>SKEW(DataTransposed!$AQ$2:$AQ$32)</f>
        <v>8.6109145476067087E-2</v>
      </c>
      <c r="AS27" s="11">
        <f>SKEW(DataTransposed!$AR$2:$AR$32)</f>
        <v>-0.2248446807391275</v>
      </c>
      <c r="AT27" s="11">
        <f>SKEW(DataTransposed!$AS$2:$AS$32)</f>
        <v>-0.15107743798199441</v>
      </c>
      <c r="AU27" s="11">
        <f>SKEW(DataTransposed!$AT$2:$AT$32)</f>
        <v>0.13024352470680992</v>
      </c>
      <c r="AV27" s="11">
        <f>SKEW(DataTransposed!$AU$2:$AU$32)</f>
        <v>0.14569751247458013</v>
      </c>
      <c r="AW27" s="11">
        <f>SKEW(DataTransposed!$AV$2:$AV$32)</f>
        <v>1.1777114157520359</v>
      </c>
      <c r="AX27" s="11">
        <f>SKEW(DataTransposed!$AW$2:$AW$32)</f>
        <v>1.2006099407376505E-2</v>
      </c>
      <c r="AY27" s="11">
        <f>SKEW(DataTransposed!$AX$2:$AX$32)</f>
        <v>0.30857814457790245</v>
      </c>
      <c r="AZ27" s="11">
        <f>SKEW(DataTransposed!$AY$2:$AY$32)</f>
        <v>-0.35194033487274273</v>
      </c>
      <c r="BA27" s="11">
        <f>SKEW(DataTransposed!$AZ$2:$AZ$32)</f>
        <v>-0.18085995616412148</v>
      </c>
    </row>
    <row r="28" spans="2:53" x14ac:dyDescent="0.25">
      <c r="B28" t="s">
        <v>77</v>
      </c>
      <c r="C28" s="11">
        <f>KURT(DataTransposed!$B$2:$B$32)</f>
        <v>-0.17521865687673843</v>
      </c>
      <c r="D28" s="11">
        <f>KURT(DataTransposed!$C$2:$C$32)</f>
        <v>-1.065008502067502</v>
      </c>
      <c r="E28" s="11">
        <f>KURT(DataTransposed!$D$2:$D$32)</f>
        <v>-0.81191847834803266</v>
      </c>
      <c r="F28" s="11">
        <f>KURT(DataTransposed!$E$2:$E$32)</f>
        <v>-0.96504257816006689</v>
      </c>
      <c r="G28" s="11">
        <f>KURT(DataTransposed!$F$2:$F$32)</f>
        <v>-0.493128032001525</v>
      </c>
      <c r="H28" s="11">
        <f>KURT(DataTransposed!$G$2:$G$32)</f>
        <v>-0.99092864723634788</v>
      </c>
      <c r="I28" s="11">
        <f>KURT(DataTransposed!$H$2:$H$32)</f>
        <v>-0.32772028544258758</v>
      </c>
      <c r="J28" s="11">
        <f>KURT(DataTransposed!$I$2:$I$32)</f>
        <v>-1.2024033908021319</v>
      </c>
      <c r="K28" s="11">
        <f>KURT(DataTransposed!$J$2:$J$32)</f>
        <v>-1.3893464400278872</v>
      </c>
      <c r="L28" s="11">
        <f>KURT(DataTransposed!$K$2:$K$32)</f>
        <v>-0.64987613336117755</v>
      </c>
      <c r="M28" s="11">
        <f>KURT(DataTransposed!$L$2:$L$32)</f>
        <v>-1.2475472166137513</v>
      </c>
      <c r="N28" s="11">
        <f>KURT(DataTransposed!$M$2:$M$32)</f>
        <v>-1.28181176271422</v>
      </c>
      <c r="O28" s="11">
        <f>KURT(DataTransposed!$N$2:$N$32)</f>
        <v>-0.71826910535609878</v>
      </c>
      <c r="P28" s="11">
        <f>KURT(DataTransposed!$O$2:$O$32)</f>
        <v>-1.2427462289545326</v>
      </c>
      <c r="Q28" s="11">
        <f>KURT(DataTransposed!$P$2:$P$32)</f>
        <v>-1.353720977231933</v>
      </c>
      <c r="R28" s="11">
        <f>KURT(DataTransposed!$Q$2:$Q$32)</f>
        <v>-0.60206133602534972</v>
      </c>
      <c r="S28" s="11">
        <f>KURT(DataTransposed!$R$2:$R$32)</f>
        <v>0.68594850227821258</v>
      </c>
      <c r="T28" s="11">
        <f>KURT(DataTransposed!$S$2:$S$32)</f>
        <v>-1.0738704918295223</v>
      </c>
      <c r="U28" s="11">
        <f>KURT(DataTransposed!$T$2:$T$32)</f>
        <v>-0.98399505576889634</v>
      </c>
      <c r="V28" s="11">
        <f>KURT(DataTransposed!$U$2:$U$32)</f>
        <v>0.2702687591585633</v>
      </c>
      <c r="W28" s="11">
        <f>KURT(DataTransposed!$V$2:$V$32)</f>
        <v>-1.2958205963266525</v>
      </c>
      <c r="X28" s="11">
        <f>KURT(DataTransposed!$W$2:$W$32)</f>
        <v>-1.3093276498581354</v>
      </c>
      <c r="Y28" s="11">
        <f>KURT(DataTransposed!$X$2:$X$32)</f>
        <v>-1.1564695583248388</v>
      </c>
      <c r="Z28" s="11">
        <f>KURT(DataTransposed!$Y$2:$Y$32)</f>
        <v>-1.156118585319597</v>
      </c>
      <c r="AA28" s="11">
        <f>KURT(DataTransposed!$Z$2:$Z$32)</f>
        <v>-5.8879236268118085E-2</v>
      </c>
      <c r="AB28" s="11">
        <f>KURT(DataTransposed!$AA$2:$AA$32)</f>
        <v>-0.59109613684356344</v>
      </c>
      <c r="AC28" s="11">
        <f>KURT(DataTransposed!$AB$2:$AB$32)</f>
        <v>-2.6050904485283244E-2</v>
      </c>
      <c r="AD28" s="11">
        <f>KURT(DataTransposed!$AC$2:$AC$32)</f>
        <v>-1.176805848730524</v>
      </c>
      <c r="AE28" s="11">
        <f>KURT(DataTransposed!$AD$2:$AD$32)</f>
        <v>-1.6291371470749181</v>
      </c>
      <c r="AF28" s="11">
        <f>KURT(DataTransposed!$AE$2:$AE$32)</f>
        <v>-1.6347736198291438</v>
      </c>
      <c r="AG28" s="11">
        <f>KURT(DataTransposed!$AF$2:$AF$32)</f>
        <v>3.366818006078498E-2</v>
      </c>
      <c r="AH28" s="11">
        <f>KURT(DataTransposed!$AG$2:$AG$32)</f>
        <v>-0.71962677621853599</v>
      </c>
      <c r="AI28" s="11">
        <f>KURT(DataTransposed!$AH$2:$AH$32)</f>
        <v>-0.21451402398615604</v>
      </c>
      <c r="AJ28" s="11">
        <f>KURT(DataTransposed!$AI$2:$AI$32)</f>
        <v>-0.3029808039974915</v>
      </c>
      <c r="AK28" s="11">
        <f>KURT(DataTransposed!$AJ$2:$AJ$32)</f>
        <v>-7.8877162123573097E-2</v>
      </c>
      <c r="AL28" s="11">
        <f>KURT(DataTransposed!$AK$2:$AK$32)</f>
        <v>-0.76023534168440898</v>
      </c>
      <c r="AM28" s="11">
        <f>KURT(DataTransposed!$AL$2:$AL$32)</f>
        <v>-0.46086899112647384</v>
      </c>
      <c r="AN28" s="11">
        <f>KURT(DataTransposed!$AM$2:$AM$32)</f>
        <v>-0.45626775879463954</v>
      </c>
      <c r="AO28" s="11">
        <f>KURT(DataTransposed!$AN$2:$AN$32)</f>
        <v>-0.40292740933086835</v>
      </c>
      <c r="AP28" s="11">
        <f>KURT(DataTransposed!$AO$2:$AO$32)</f>
        <v>-0.68036851655883845</v>
      </c>
      <c r="AQ28" s="11">
        <f>KURT(DataTransposed!$AP$2:$AP$32)</f>
        <v>-0.62787570500925582</v>
      </c>
      <c r="AR28" s="11">
        <f>KURT(DataTransposed!$AQ$2:$AQ$32)</f>
        <v>-1.3937860734511516</v>
      </c>
      <c r="AS28" s="11">
        <f>KURT(DataTransposed!$AR$2:$AR$32)</f>
        <v>-0.82717951993208638</v>
      </c>
      <c r="AT28" s="11">
        <f>KURT(DataTransposed!$AS$2:$AS$32)</f>
        <v>-1.1146625982745006</v>
      </c>
      <c r="AU28" s="11">
        <f>KURT(DataTransposed!$AT$2:$AT$32)</f>
        <v>-0.67896309504148533</v>
      </c>
      <c r="AV28" s="11">
        <f>KURT(DataTransposed!$AU$2:$AU$32)</f>
        <v>-1.1440686668454352</v>
      </c>
      <c r="AW28" s="11">
        <f>KURT(DataTransposed!$AV$2:$AV$32)</f>
        <v>0.30785536356543508</v>
      </c>
      <c r="AX28" s="11">
        <f>KURT(DataTransposed!$AW$2:$AW$32)</f>
        <v>-1.0882546533892552</v>
      </c>
      <c r="AY28" s="11">
        <f>KURT(DataTransposed!$AX$2:$AX$32)</f>
        <v>-0.70398505801894418</v>
      </c>
      <c r="AZ28" s="11">
        <f>KURT(DataTransposed!$AY$2:$AY$32)</f>
        <v>-0.20732593537880151</v>
      </c>
      <c r="BA28" s="11">
        <f>KURT(DataTransposed!$AZ$2:$AZ$32)</f>
        <v>-1.1842773197466547</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vt:lpstr>
      <vt:lpstr>Data_Summ1</vt:lpstr>
      <vt:lpstr>DataTransposed</vt:lpstr>
      <vt:lpstr>DataTransposed_Summ1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2007-05-15T19:08:03Z</dcterms:created>
  <dcterms:modified xsi:type="dcterms:W3CDTF">2018-04-25T16:03:42Z</dcterms:modified>
</cp:coreProperties>
</file>